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918" activeTab="0"/>
  </bookViews>
  <sheets>
    <sheet name="РСО" sheetId="1" r:id="rId1"/>
    <sheet name="продаем без ГК" sheetId="2" state="hidden" r:id="rId2"/>
  </sheets>
  <definedNames>
    <definedName name="гк" localSheetId="1">'продаем без ГК'!$K$4</definedName>
    <definedName name="гк" localSheetId="0">'РСО'!#REF!</definedName>
    <definedName name="гк">#REF!</definedName>
    <definedName name="гн" localSheetId="1">'продаем без ГК'!$K$5</definedName>
    <definedName name="гн" localSheetId="0">'РСО'!#REF!</definedName>
    <definedName name="гн">#REF!</definedName>
    <definedName name="ндс" localSheetId="1">'продаем без ГК'!$K$3</definedName>
    <definedName name="ндс" localSheetId="0">'РСО'!#REF!</definedName>
    <definedName name="ндс">#REF!</definedName>
    <definedName name="_xlnm.Print_Area" localSheetId="1">'продаем без ГК'!$B$2:$H$202</definedName>
    <definedName name="_xlnm.Print_Area" localSheetId="0">'РСО'!$A$1:$G$194</definedName>
  </definedNames>
  <calcPr fullCalcOnLoad="1"/>
</workbook>
</file>

<file path=xl/sharedStrings.xml><?xml version="1.0" encoding="utf-8"?>
<sst xmlns="http://schemas.openxmlformats.org/spreadsheetml/2006/main" count="442" uniqueCount="328">
  <si>
    <t>прямого номера</t>
  </si>
  <si>
    <t>Вызовы на федеральные номера абонентов других операторов подвижной связи тарифицируются по направлению региона. Переадресованные вызовы тарифицируются в соответствии с направлением, что соответствуют стоимости исходящего вызова (в соответствии с тарифным планом) на номер, куда установлена переадресация.</t>
  </si>
  <si>
    <t>Интернет - помощник</t>
  </si>
  <si>
    <t>Абонентская плата</t>
  </si>
  <si>
    <t>Стоимость минуты / услуги</t>
  </si>
  <si>
    <t>Выбор "платинового" номера</t>
  </si>
  <si>
    <t>Выбор "инфинити" номера</t>
  </si>
  <si>
    <t>SMS / MMS / GPRS / WAP</t>
  </si>
  <si>
    <r>
      <t xml:space="preserve">Максимальная продолжительность одного соединения - </t>
    </r>
    <r>
      <rPr>
        <b/>
        <sz val="9"/>
        <rFont val="Arial"/>
        <family val="0"/>
      </rPr>
      <t>60 минут</t>
    </r>
    <r>
      <rPr>
        <sz val="9"/>
        <rFont val="Arial"/>
        <family val="0"/>
      </rPr>
      <t>. Исходя из технических особенностей работы сети, а также в целях обеспечения абонентов дополнительным механизмом контроля над расходами, оператор вправе устанавливать максимальную продолжительность одного соединения.</t>
    </r>
  </si>
  <si>
    <r>
      <t xml:space="preserve">Минимальный первоначальный авансовый платеж 
</t>
    </r>
    <r>
      <rPr>
        <sz val="8"/>
        <rFont val="Arial"/>
        <family val="0"/>
      </rPr>
      <t>(при подключении без приобретения предактивированного комплекта)</t>
    </r>
  </si>
  <si>
    <t>ндс</t>
  </si>
  <si>
    <t>Замена тарифного плана без замены абонентского номера:</t>
  </si>
  <si>
    <t xml:space="preserve">к приказу от  ___.___._____  №__________ </t>
  </si>
  <si>
    <t>Об открытии для подключения и перехода тарифного плана «Свой бизнес»</t>
  </si>
  <si>
    <t>на предоставляемые услуги МТС</t>
  </si>
  <si>
    <r>
      <t xml:space="preserve">Приложение </t>
    </r>
    <r>
      <rPr>
        <b/>
        <sz val="10"/>
        <color indexed="10"/>
        <rFont val="Arial"/>
        <family val="2"/>
      </rPr>
      <t>ХХХ</t>
    </r>
  </si>
  <si>
    <t>Время звонка</t>
  </si>
  <si>
    <t>круглосуточно</t>
  </si>
  <si>
    <t>авансовый / кредитный</t>
  </si>
  <si>
    <t>федеральный</t>
  </si>
  <si>
    <t>Все входящие вызовы</t>
  </si>
  <si>
    <r>
      <t xml:space="preserve">Переадресация с </t>
    </r>
    <r>
      <rPr>
        <b/>
        <sz val="10"/>
        <color indexed="10"/>
        <rFont val="Arial"/>
        <family val="2"/>
      </rPr>
      <t>прямого</t>
    </r>
    <r>
      <rPr>
        <sz val="10"/>
        <rFont val="Arial"/>
        <family val="0"/>
      </rPr>
      <t xml:space="preserve"> номера на федеральный: </t>
    </r>
  </si>
  <si>
    <t>при остальных входящих вызовах</t>
  </si>
  <si>
    <r>
      <t xml:space="preserve">Тарифный план действует с </t>
    </r>
    <r>
      <rPr>
        <b/>
        <sz val="10"/>
        <color indexed="10"/>
        <rFont val="Arial"/>
        <family val="2"/>
      </rPr>
      <t>17.09.2007</t>
    </r>
    <r>
      <rPr>
        <sz val="10"/>
        <rFont val="Arial"/>
        <family val="0"/>
      </rPr>
      <t xml:space="preserve"> г. только на территории </t>
    </r>
    <r>
      <rPr>
        <b/>
        <sz val="10"/>
        <color indexed="10"/>
        <rFont val="Arial"/>
        <family val="2"/>
      </rPr>
      <t>ХХХ региона</t>
    </r>
  </si>
  <si>
    <r>
      <t xml:space="preserve">цена в АСР 
</t>
    </r>
    <r>
      <rPr>
        <b/>
        <sz val="10"/>
        <rFont val="Arial"/>
        <family val="2"/>
      </rPr>
      <t>без НДС и без ГК</t>
    </r>
  </si>
  <si>
    <r>
      <t xml:space="preserve">цена в прайс-листе 
</t>
    </r>
    <r>
      <rPr>
        <b/>
        <sz val="10"/>
        <rFont val="Arial"/>
        <family val="2"/>
      </rPr>
      <t>с НДС и без ГК</t>
    </r>
  </si>
  <si>
    <r>
      <t xml:space="preserve">цена в прайс-листе 
</t>
    </r>
    <r>
      <rPr>
        <b/>
        <sz val="10"/>
        <rFont val="Arial"/>
        <family val="2"/>
      </rPr>
      <t>с НДС и с ГК</t>
    </r>
  </si>
  <si>
    <t>НДС</t>
  </si>
  <si>
    <t>ГК</t>
  </si>
  <si>
    <r>
      <t xml:space="preserve">при входящем вызове с телефонов абонентов МТС и других операторов сотовой связи </t>
    </r>
    <r>
      <rPr>
        <b/>
        <sz val="10"/>
        <color indexed="10"/>
        <rFont val="Arial"/>
        <family val="2"/>
      </rPr>
      <t>ХХХ региона</t>
    </r>
  </si>
  <si>
    <r>
      <t>на телефоны абонентов МТС</t>
    </r>
    <r>
      <rPr>
        <b/>
        <sz val="10"/>
        <color indexed="10"/>
        <rFont val="Arial"/>
        <family val="2"/>
      </rPr>
      <t xml:space="preserve"> ХХХ региона</t>
    </r>
  </si>
  <si>
    <t>на телефоны абонентов МТС других регионов России</t>
  </si>
  <si>
    <r>
      <t xml:space="preserve">на телефоны абонентов других операторов сотовой связи </t>
    </r>
    <r>
      <rPr>
        <b/>
        <sz val="10"/>
        <color indexed="10"/>
        <rFont val="Arial"/>
        <family val="2"/>
      </rPr>
      <t>ХХХ региона</t>
    </r>
  </si>
  <si>
    <r>
      <t xml:space="preserve">на телефоны операторов фиксированной связи </t>
    </r>
    <r>
      <rPr>
        <b/>
        <sz val="10"/>
        <color indexed="10"/>
        <rFont val="Arial"/>
        <family val="2"/>
      </rPr>
      <t>ХХХ региона</t>
    </r>
  </si>
  <si>
    <t>Переадресованные вызовы</t>
  </si>
  <si>
    <t>по направлению</t>
  </si>
  <si>
    <t>Голосовая почта</t>
  </si>
  <si>
    <t>запись сообщения в ящик</t>
  </si>
  <si>
    <t>прослушивание "Голосовой почты"</t>
  </si>
  <si>
    <t xml:space="preserve">переадресованные вызовы на "Голосовую почту" </t>
  </si>
  <si>
    <t>Свои люди</t>
  </si>
  <si>
    <t xml:space="preserve">Территория МТС </t>
  </si>
  <si>
    <t>Справочно-информационные службы</t>
  </si>
  <si>
    <t xml:space="preserve">по тарифам МТС </t>
  </si>
  <si>
    <t>Плата за эфирное время (включая вызовы типа "факс" и "данные")</t>
  </si>
  <si>
    <t>Входящие вызовы</t>
  </si>
  <si>
    <t>Исходящие вызовы</t>
  </si>
  <si>
    <r>
      <t xml:space="preserve">Специальные услуги для Корпоративных Клиентов </t>
    </r>
    <r>
      <rPr>
        <sz val="10"/>
        <rFont val="Arial"/>
        <family val="2"/>
      </rPr>
      <t>(в месяц)</t>
    </r>
  </si>
  <si>
    <t>Городские номера</t>
  </si>
  <si>
    <t>ГН</t>
  </si>
  <si>
    <t xml:space="preserve">Пакеты GPRS </t>
  </si>
  <si>
    <t>Метод расчетов</t>
  </si>
  <si>
    <t>Тип номера</t>
  </si>
  <si>
    <t>Стоимость минуты</t>
  </si>
  <si>
    <t xml:space="preserve">Абонентская плата </t>
  </si>
  <si>
    <t>Международный доступ</t>
  </si>
  <si>
    <t>Международный и национальный роуминг</t>
  </si>
  <si>
    <t>Переадресация вызова</t>
  </si>
  <si>
    <t>Режим ожидания / удержания вызова</t>
  </si>
  <si>
    <t>Запрет вызова</t>
  </si>
  <si>
    <r>
      <t xml:space="preserve">Ежемесячные платежи </t>
    </r>
    <r>
      <rPr>
        <sz val="10"/>
        <rFont val="Arial"/>
        <family val="2"/>
      </rPr>
      <t>(в месяц)</t>
    </r>
  </si>
  <si>
    <t>Определитель номера</t>
  </si>
  <si>
    <t>Антиопределитель номера</t>
  </si>
  <si>
    <t xml:space="preserve">Предоставление детализированного счета </t>
  </si>
  <si>
    <t>на бумажном носителе</t>
  </si>
  <si>
    <t>Переадресация вызова (трафик оплачивается отдельно)</t>
  </si>
  <si>
    <t xml:space="preserve">                               "Секретарь"+ переадресация вызова</t>
  </si>
  <si>
    <t xml:space="preserve">Голосовая почта </t>
  </si>
  <si>
    <t>"Автоответчик" + переадресация вызова</t>
  </si>
  <si>
    <t>по электронной почте</t>
  </si>
  <si>
    <t>Служба коротких сообщений (SMS)</t>
  </si>
  <si>
    <t>Мобильный офис (передача речи, данных, факса на один номер)</t>
  </si>
  <si>
    <t>Данные без телефонии</t>
  </si>
  <si>
    <t>Факс без телефонии</t>
  </si>
  <si>
    <t>Дополнительный номер для передачи данных, факса</t>
  </si>
  <si>
    <t>Конференц-связь</t>
  </si>
  <si>
    <t>Перевод вызова</t>
  </si>
  <si>
    <t>Интернет-помощник</t>
  </si>
  <si>
    <t>GPRS</t>
  </si>
  <si>
    <t>Мобильный Интернет (телефон 0885)</t>
  </si>
  <si>
    <t>Мобильный Помощник</t>
  </si>
  <si>
    <t>Доставка счета</t>
  </si>
  <si>
    <t>заказной почтой</t>
  </si>
  <si>
    <t>по факсу</t>
  </si>
  <si>
    <t>курьером</t>
  </si>
  <si>
    <t xml:space="preserve">Предоставление периодического детализированного счета </t>
  </si>
  <si>
    <t>Дополнительный абонентский номер (городской номер)</t>
  </si>
  <si>
    <t>Разовые платежи</t>
  </si>
  <si>
    <t>на бумажном носителе (за сутки)</t>
  </si>
  <si>
    <t>по электронной почте (за сутки)</t>
  </si>
  <si>
    <t xml:space="preserve">на руки, по электронной почте </t>
  </si>
  <si>
    <t>Детализированный отчет по балансу (не более одного раза в сутки)</t>
  </si>
  <si>
    <t>с доставкой по факсу в пределах регионального центра</t>
  </si>
  <si>
    <t>Входящие SMS (за сообщение)</t>
  </si>
  <si>
    <t>Исходящие SMS (за сообщение)</t>
  </si>
  <si>
    <t>Входящие MMS (за сообщение)</t>
  </si>
  <si>
    <r>
      <t>Пакет "</t>
    </r>
    <r>
      <rPr>
        <b/>
        <sz val="10"/>
        <color indexed="10"/>
        <rFont val="Arial"/>
        <family val="2"/>
      </rPr>
      <t>GPRS 15</t>
    </r>
    <r>
      <rPr>
        <sz val="10"/>
        <rFont val="Arial"/>
        <family val="0"/>
      </rPr>
      <t xml:space="preserve">" (включает </t>
    </r>
    <r>
      <rPr>
        <b/>
        <sz val="10"/>
        <color indexed="10"/>
        <rFont val="Arial"/>
        <family val="2"/>
      </rPr>
      <t>15 Мб</t>
    </r>
    <r>
      <rPr>
        <sz val="10"/>
        <rFont val="Arial"/>
        <family val="0"/>
      </rPr>
      <t xml:space="preserve"> входящего и исходящего трафика GPRS-Интернет)</t>
    </r>
  </si>
  <si>
    <r>
      <t>Пакет "</t>
    </r>
    <r>
      <rPr>
        <b/>
        <sz val="10"/>
        <color indexed="10"/>
        <rFont val="Arial"/>
        <family val="2"/>
      </rPr>
      <t>GPRS 40</t>
    </r>
    <r>
      <rPr>
        <sz val="10"/>
        <rFont val="Arial"/>
        <family val="0"/>
      </rPr>
      <t xml:space="preserve">" (включает </t>
    </r>
    <r>
      <rPr>
        <b/>
        <sz val="10"/>
        <color indexed="10"/>
        <rFont val="Arial"/>
        <family val="2"/>
      </rPr>
      <t>40 Мб</t>
    </r>
    <r>
      <rPr>
        <sz val="10"/>
        <rFont val="Arial"/>
        <family val="0"/>
      </rPr>
      <t xml:space="preserve"> входящего и исходящего трафика GPRS-Интернет)</t>
    </r>
  </si>
  <si>
    <r>
      <t>Пакет "</t>
    </r>
    <r>
      <rPr>
        <b/>
        <sz val="10"/>
        <color indexed="10"/>
        <rFont val="Arial"/>
        <family val="2"/>
      </rPr>
      <t>GPRS 100</t>
    </r>
    <r>
      <rPr>
        <sz val="10"/>
        <rFont val="Arial"/>
        <family val="0"/>
      </rPr>
      <t xml:space="preserve">" (включает </t>
    </r>
    <r>
      <rPr>
        <b/>
        <sz val="10"/>
        <color indexed="10"/>
        <rFont val="Arial"/>
        <family val="2"/>
      </rPr>
      <t>100 Мб</t>
    </r>
    <r>
      <rPr>
        <sz val="10"/>
        <rFont val="Arial"/>
        <family val="0"/>
      </rPr>
      <t xml:space="preserve"> входящего и исходящего трафика GPRS-Интернет)</t>
    </r>
  </si>
  <si>
    <t>Разовый платеж за предоставление дополнительного абонентского номера (городского номера)</t>
  </si>
  <si>
    <t>Междугородные и международные вызовы (включая вызовы типа "факс" и "данные")</t>
  </si>
  <si>
    <t>Домашний МР</t>
  </si>
  <si>
    <t>Остальные регионы России</t>
  </si>
  <si>
    <t xml:space="preserve">СНГ </t>
  </si>
  <si>
    <t>Европа</t>
  </si>
  <si>
    <t>Остальные страны</t>
  </si>
  <si>
    <t>Домашний МР: перечень регионов, за исключением "домашнего" региона</t>
  </si>
  <si>
    <t>При подключении взимается сумма указанного первоначального авансового платежа, абонентской платы и ежемесячной оплаты по другим подключенным услугам за первый месяц обслуживания.</t>
  </si>
  <si>
    <t>Дополнительные сервисные услуги</t>
  </si>
  <si>
    <t>Исходящие вызовы на телефоны МТС сотрудников компании, за минуту</t>
  </si>
  <si>
    <t>Подключение услуги</t>
  </si>
  <si>
    <t>Добавление номера в группу в рамках услуги</t>
  </si>
  <si>
    <t>Изменение номера в группе в рамках услуги</t>
  </si>
  <si>
    <t>Удаление номера из группы в рамках услуги</t>
  </si>
  <si>
    <r>
      <t xml:space="preserve">Телефоны МТС сотрудников компании - телефоны МТС </t>
    </r>
    <r>
      <rPr>
        <b/>
        <i/>
        <sz val="8"/>
        <color indexed="10"/>
        <rFont val="Arial"/>
        <family val="2"/>
      </rPr>
      <t>ХХХ региона</t>
    </r>
    <r>
      <rPr>
        <i/>
        <sz val="8"/>
        <color indexed="23"/>
        <rFont val="Arial"/>
        <family val="2"/>
      </rPr>
      <t xml:space="preserve">, оформленные на одного абонента и </t>
    </r>
    <r>
      <rPr>
        <b/>
        <i/>
        <sz val="8"/>
        <color indexed="10"/>
        <rFont val="Arial"/>
        <family val="2"/>
      </rPr>
      <t>обслуживающиеся по корпоративным тарифным планам.</t>
    </r>
  </si>
  <si>
    <r>
      <t xml:space="preserve">Исходящие вызовы на телефоны абонентов МТС </t>
    </r>
    <r>
      <rPr>
        <b/>
        <sz val="10"/>
        <color indexed="10"/>
        <rFont val="Arial"/>
        <family val="2"/>
      </rPr>
      <t>ХХХ региона</t>
    </r>
    <r>
      <rPr>
        <sz val="10"/>
        <rFont val="Arial"/>
        <family val="0"/>
      </rPr>
      <t xml:space="preserve"> и 3000 минут при звонках на телефоны абонентов МТС других регионов России, за минуту</t>
    </r>
  </si>
  <si>
    <t>Смена владельца</t>
  </si>
  <si>
    <t xml:space="preserve">Смена владельца при переходе на корпоративное обслуживание </t>
  </si>
  <si>
    <t>Замена тарифного плана без замены абонентского номера</t>
  </si>
  <si>
    <t>Замена абонентского номера</t>
  </si>
  <si>
    <t>Замена SIM-карты</t>
  </si>
  <si>
    <t>Выбор "золотого" номера</t>
  </si>
  <si>
    <t>Выбор внеочередного номера</t>
  </si>
  <si>
    <t>Добавление услуги Голосовая почта "Автоответчик"</t>
  </si>
  <si>
    <t>Добавление услуги Голосовая почта "Секретарь"</t>
  </si>
  <si>
    <t xml:space="preserve">Изменение класса Голосовой почты </t>
  </si>
  <si>
    <t>Отмена услуг</t>
  </si>
  <si>
    <t>Добавление остальных услуг</t>
  </si>
  <si>
    <t xml:space="preserve">При работе с Голосовой почтой  "Автоответчик" / "Секретарь" оплачивается весь сеанс связи, превышающий порог соединения 3 секунды. Внимание: Не использование Голосовой почты "Автоответчик" в течение 2-х и более календарных месяцев означает односторонний отказ абонента от данной услуги. </t>
  </si>
  <si>
    <t>Возможность подключения специальных услуг для Корпоративных Клиентов педоставляется только после подтверждения абонентов своего юридического статуса: для Индивидуальных предпринимателей - копию Свидетельства о записи в ЕГРИП, для юридических организаций - копию Свидетельства о записи в ЕГРЮЛ.</t>
  </si>
  <si>
    <t xml:space="preserve">Внутрисетевой роуминг МТС </t>
  </si>
  <si>
    <t>Льготные вызовы во внутрисетевом роуминге, в месяц</t>
  </si>
  <si>
    <t>Стоимость услуги</t>
  </si>
  <si>
    <r>
      <t xml:space="preserve">цена в прайс-листе 
</t>
    </r>
    <r>
      <rPr>
        <b/>
        <sz val="10"/>
        <rFont val="Arial"/>
        <family val="2"/>
      </rPr>
      <t>с НДС (с ГК / без ГК)</t>
    </r>
  </si>
  <si>
    <t>Ост.регионы России</t>
  </si>
  <si>
    <t>Скидка на первоначальный объем услуг (включает все налоги, взимаемые на территории России)</t>
  </si>
  <si>
    <t>Блокировки</t>
  </si>
  <si>
    <t>Установка добровольной блокировки, за факт</t>
  </si>
  <si>
    <t>Установка блокировки по утрате, за факт</t>
  </si>
  <si>
    <t>Блокировка по утрате, в месяц</t>
  </si>
  <si>
    <t>Добровольная блокировка, в месяц</t>
  </si>
  <si>
    <t>Снятие добровольной блокировки, за факт</t>
  </si>
  <si>
    <t>Снятие блокировки по утрате, за факт</t>
  </si>
  <si>
    <t>Годовой контракт</t>
  </si>
  <si>
    <t>Коэффициент, применяемый к стоимости местных и мобильных вызовов в случае предоставления:</t>
  </si>
  <si>
    <t>«Скидки 15% на местные и мобильные вызовы»</t>
  </si>
  <si>
    <t>«Скидки 25% на местные и мобильные вызовы»</t>
  </si>
  <si>
    <t>Скидка 15% на местные и мобильные вызовы, в месяц</t>
  </si>
  <si>
    <t>Скидка 25% на местные и мобильные вызовы, в месяц</t>
  </si>
  <si>
    <t>Размер дополнительной абонентской платы, выплачиваемой в случае предоставления скидки, наряду с предусмотренными тарифным планом платежами за услуги связи в оговоренных Условиями предоставления скидки случаях</t>
  </si>
  <si>
    <t>Повторное включение после блокировки (в течение 60 дней)</t>
  </si>
  <si>
    <t>в размере 60% от абонентской платы и ежемесячных платежей за подключеные услуги</t>
  </si>
  <si>
    <t>Все цены указаны в рублях с учетом всех налогов.</t>
  </si>
  <si>
    <t xml:space="preserve">Порог соединения для всех вызовов составляет 3 сек. (вызовы длительностью менее 3 сек не тарифицируются). </t>
  </si>
  <si>
    <t xml:space="preserve">Непоступление на лицевой счет Абонента в течение 60 дней после приостановления оказания Услуг связи ОАО "МТС" денежных средств в сумме, достаточной для возобновления предоставления Услуг, будет означать односторонний отказ абонента от исполнения договора оказания услуг связи ОАО "МТС". </t>
  </si>
  <si>
    <t>Порог автоматического включения после блокировки</t>
  </si>
  <si>
    <t>Исходящие местные и мобильные вызовы, сеанс связи с "Голосовой почтой", исходящие вызовы на 0885, длительностью менее 1 минуты округляются до 1 минуты, длительностью более 1 минуты оплачиваются  посекундно.</t>
  </si>
  <si>
    <r>
      <t>Гарантируется определение только номеров телефонов абонентов МТС</t>
    </r>
    <r>
      <rPr>
        <i/>
        <sz val="8"/>
        <color indexed="10"/>
        <rFont val="Arial"/>
        <family val="2"/>
      </rPr>
      <t xml:space="preserve"> </t>
    </r>
    <r>
      <rPr>
        <b/>
        <i/>
        <sz val="8"/>
        <color indexed="10"/>
        <rFont val="Arial"/>
        <family val="2"/>
      </rPr>
      <t>ХХХ региона.</t>
    </r>
  </si>
  <si>
    <r>
      <t xml:space="preserve">Номер телефона гарантированно нельзя определить на телефонах абонентов МТС на территории </t>
    </r>
    <r>
      <rPr>
        <b/>
        <i/>
        <sz val="8"/>
        <color indexed="10"/>
        <rFont val="Arial"/>
        <family val="2"/>
      </rPr>
      <t>ХХХ региона.</t>
    </r>
  </si>
  <si>
    <t>Указана стоимость для входящих / исходящих SMS / MMS – сообщений от / на телефоны абонентов операторов сотовой связи. В иных случаях, в том числе при получении / отправке SMS / MMS– сообщений по коротким (трех-шестизначным) номерам сети МТС, стоимость таких сообщений устанавливается отдельно.</t>
  </si>
  <si>
    <t>Относится к услугам, имеющим ежемесячную оплату более 0, добавляемым в салонах-магазинах МТС, через контактные центры МТС, через системы Мобильный Помощник и Интернет-помощник.</t>
  </si>
  <si>
    <t>Если в течение периода, равного 60 дням, абонент не осуществляет пользование платными услугами МТС, указанное обстоятельство будет означать односторонний отказ абонента от исполнения договора.</t>
  </si>
  <si>
    <t>«МТС» вправе приостановить предоставление услуг Абоненту в случае, если Абонент причиняет вред другим Абонентам и/или третьим лицам с использованием услуг «МТС», если без предварительного письменного согласования с «МТС» использует телефонный номер для проведения лотерей, голосований, конкурсов, викторин, рекламы, опросов, массовых рассылок, установки шлюзов для доступа в сети фиксированной связи и Интернет-телефонии или других мероприятий, приводящих к нарушению работоспособности оборудования и устройств связи «МТС».</t>
  </si>
  <si>
    <t>В первоначальный пакет включены следующие услуги:</t>
  </si>
  <si>
    <t>Ожидание / удержание вызова</t>
  </si>
  <si>
    <t>Мобильный офис</t>
  </si>
  <si>
    <t>Автоинформирование о балансе через SMS</t>
  </si>
  <si>
    <t>Запрос баланса через USSD</t>
  </si>
  <si>
    <t>Параметры SMS (русский язык)</t>
  </si>
  <si>
    <t>"Вам звонили!"</t>
  </si>
  <si>
    <t>"Льготные вызовы во внутрисетевом роуминге"</t>
  </si>
  <si>
    <t>МТС-ИНФО</t>
  </si>
  <si>
    <r>
      <t xml:space="preserve">Минимальный первоначальный авансовый платеж 
</t>
    </r>
    <r>
      <rPr>
        <sz val="8"/>
        <rFont val="Arial"/>
        <family val="2"/>
      </rPr>
      <t>(при подключении без приобретения предактивированного комплекта)</t>
    </r>
  </si>
  <si>
    <t>Плата за подключение к сети</t>
  </si>
  <si>
    <t>федерального номера</t>
  </si>
  <si>
    <t>дополнительного абонентского номера (городского номера)</t>
  </si>
  <si>
    <t>Добавление услуг с ежемесячной оплатой 0 руб.</t>
  </si>
  <si>
    <r>
      <t xml:space="preserve">Стартовый комплект (включает </t>
    </r>
    <r>
      <rPr>
        <b/>
        <sz val="10"/>
        <color indexed="10"/>
        <rFont val="Arial"/>
        <family val="2"/>
      </rPr>
      <t>90</t>
    </r>
    <r>
      <rPr>
        <sz val="10"/>
        <rFont val="Arial"/>
        <family val="0"/>
      </rPr>
      <t xml:space="preserve"> </t>
    </r>
    <r>
      <rPr>
        <b/>
        <sz val="10"/>
        <color indexed="10"/>
        <rFont val="Arial"/>
        <family val="2"/>
      </rPr>
      <t>рублей</t>
    </r>
    <r>
      <rPr>
        <sz val="10"/>
        <rFont val="Arial"/>
        <family val="0"/>
      </rPr>
      <t xml:space="preserve"> на лицевом счету приприобретении комплекта)</t>
    </r>
  </si>
  <si>
    <t xml:space="preserve">SMS / MMS / GPRS / WAP / i-mode </t>
  </si>
  <si>
    <t>Антиопределитель номера по запросу</t>
  </si>
  <si>
    <t>Антиопределитель по запросу, за факт</t>
  </si>
  <si>
    <t>Исходящий вызов при передаче данных на телефон 0885 (Мобильный Интернет, WAP)</t>
  </si>
  <si>
    <t>Внутрисетевой роуминг</t>
  </si>
  <si>
    <t>Плата за 10 Кбайт переданной / полученной информации i-mode</t>
  </si>
  <si>
    <t>Плата за 1 Мбайт переданной / полученной информации GPRS-Интернет с 08:00 - 00:00</t>
  </si>
  <si>
    <t>Плата за 1 Мбайт переданной / полученной информации GPRS-Интернет с 00:00 - 08:00</t>
  </si>
  <si>
    <t>Плата за 10 Кбайт переданной / полученной информации GPRS-WAP</t>
  </si>
  <si>
    <t>Интервал тарификации при соединениях по каналам передачи данных GPRS-Интернет 1 Кбайт, GPRS-WAP–1 Кбайт, i-mode –1 Кбайт.
1 Кбайт = 1024 байт, 1 Мбайт = 1024 Кбайт. Округление производится в большую сторону до целой единицы тарификации. Нетарифицируемый объем переданных или полученных данных: GPRS-Интернет – 0 Кбайт, GPRS- WAP–0 Кбайт, i-mode – 0 Кбайт. Переданная и полученная информация тарифицируется раздельно по каждому направлению в пределах одной сессии.</t>
  </si>
  <si>
    <t>Льготные звонки в Москву</t>
  </si>
  <si>
    <t>Льготные звонки в Москву, в месяц</t>
  </si>
  <si>
    <r>
      <t xml:space="preserve">на телефоны операторов фиксированной связи </t>
    </r>
    <r>
      <rPr>
        <b/>
        <sz val="10"/>
        <color indexed="10"/>
        <rFont val="Arial"/>
        <family val="2"/>
      </rPr>
      <t>гг.</t>
    </r>
    <r>
      <rPr>
        <i/>
        <sz val="10"/>
        <color indexed="10"/>
        <rFont val="Arial"/>
        <family val="2"/>
      </rPr>
      <t xml:space="preserve"> </t>
    </r>
    <r>
      <rPr>
        <b/>
        <sz val="10"/>
        <color indexed="10"/>
        <rFont val="Arial"/>
        <family val="2"/>
      </rPr>
      <t>ХХХ</t>
    </r>
  </si>
  <si>
    <t>проверка</t>
  </si>
  <si>
    <r>
      <t xml:space="preserve">Исходящие вызовы на телефоны операторов фиксированной связи </t>
    </r>
    <r>
      <rPr>
        <b/>
        <sz val="10"/>
        <color indexed="10"/>
        <rFont val="Arial"/>
        <family val="2"/>
      </rPr>
      <t xml:space="preserve">ХХХ региона </t>
    </r>
    <r>
      <rPr>
        <sz val="10"/>
        <rFont val="Arial"/>
        <family val="2"/>
      </rPr>
      <t>со скидкой</t>
    </r>
    <r>
      <rPr>
        <b/>
        <sz val="10"/>
        <color indexed="10"/>
        <rFont val="Arial"/>
        <family val="2"/>
      </rPr>
      <t xml:space="preserve"> 50%</t>
    </r>
    <r>
      <rPr>
        <sz val="10"/>
        <rFont val="Arial"/>
        <family val="0"/>
      </rPr>
      <t>, за минуту</t>
    </r>
  </si>
  <si>
    <t>Голосовая почта "Автоответчик"</t>
  </si>
  <si>
    <t>Мобильный портал *111#</t>
  </si>
  <si>
    <t>GOOD'OK</t>
  </si>
  <si>
    <t>ГК не распространяется на МТС России. Формула содержит ссылку на цену МТС домашнего региона, если формула не подходит надо поправить руками.</t>
  </si>
  <si>
    <t>ГК не распространяется на область. Формула содержит ссылку на цену ГТС регионального центра, если формула не подходит надо поправить руками.</t>
  </si>
  <si>
    <t>Выяснить распространяется ли ГК?</t>
  </si>
  <si>
    <t>Выяснить есть ли такая переадресация в регионе. Если нет, написать "не предоставляется". Вводила Катя Екимова.</t>
  </si>
  <si>
    <t>Синим цветом отмечены услуги и направления, которые по нашему мнению должны быть бесплатны. Если у региона другое мнение или другая практика, оставляйте как принято.</t>
  </si>
  <si>
    <r>
      <t xml:space="preserve">Подключение любой из услуг </t>
    </r>
    <r>
      <rPr>
        <i/>
        <sz val="8"/>
        <color indexed="10"/>
        <rFont val="Arial"/>
        <family val="2"/>
      </rPr>
      <t>"Internet 15", "Internet 40", "Internet 100"</t>
    </r>
    <r>
      <rPr>
        <i/>
        <sz val="8"/>
        <color indexed="23"/>
        <rFont val="Arial"/>
        <family val="2"/>
      </rPr>
      <t xml:space="preserve"> производится не чаще одного раза в месяц, услуги предоставляются на территории "домашнего" региона. Разрешается одновременное подключение не более одной из нижеперечисленных услуг.</t>
    </r>
  </si>
  <si>
    <t>Указана полная стоимость 1 минуты вызова (местная и междугородная/международная составляющие суммированы). Продолжительность междугородных и международных вызовов округляется поминутно в большую сторону. Вызовы на федеральные номера абонентов других операторов сотовой и подвижной связи (междугородные)  тарифицируются по направлению региона.</t>
  </si>
  <si>
    <t>Стоимость звонка, за минуту</t>
  </si>
  <si>
    <t>Роуминговая составляющая, за минуту</t>
  </si>
  <si>
    <t xml:space="preserve">При нахождении во внутрисететвом роуминге МТС стоимость вызовов на МТС всей России, на телефоны фиксированной и сотовой связи вашего региона рассчитывается как сумма: "домашний" тариф + роуминговая составляющая. "Домашний" тариф - ваш тариф на услуги связи при нахождении в "домашнем" регионе по направлению звонка в дневное время за полную минуту без учета каких-либо услуг и акций, понимажющих тариф. Для входящих вызовов используется направление "Исходящий вызов на телефоны операторов фиксированной связи регионального центра". Для звонков абонентам МТС вашего региона используется направление "Исходящий вызов на телефоны МТС всей России". Продолжительность вызовов округляется поминутно в большую сторону. </t>
  </si>
  <si>
    <t>Роуминговая составляющая при подключенной услуге "Льготные вызовы во внутрисетевом роуминге", за минуту</t>
  </si>
  <si>
    <t>Скидка 25% на местные и мобильные вызовы (n), в месяц</t>
  </si>
  <si>
    <t>«Скидки 25% на местные и мобильные вызовы (n)»</t>
  </si>
  <si>
    <t>"Скидка 25% на местные и мобильные вызовы" реализуется для тарифного плана в технологических целях для возможности автоматического перехода на данный тариф и закрыта для подключения на тарифном плане.</t>
  </si>
  <si>
    <t>"Скидка 25% на местные и мобильные вызовы (n)" предоставляется только в качестве ИТП</t>
  </si>
  <si>
    <t>Исходящие MMS (за сообщение)</t>
  </si>
  <si>
    <t xml:space="preserve">Пакеты SMS </t>
  </si>
  <si>
    <t>Пакет "SMS 30"</t>
  </si>
  <si>
    <t>Пакет "SMS 100"</t>
  </si>
  <si>
    <t>Пакет "SMS 300"</t>
  </si>
  <si>
    <r>
      <t xml:space="preserve">Подключение любой из услуг </t>
    </r>
    <r>
      <rPr>
        <i/>
        <sz val="8"/>
        <color indexed="10"/>
        <rFont val="Arial"/>
        <family val="2"/>
      </rPr>
      <t>"SMS 30", "SMS 100", "SMS 300"</t>
    </r>
    <r>
      <rPr>
        <i/>
        <sz val="8"/>
        <color indexed="23"/>
        <rFont val="Arial"/>
        <family val="2"/>
      </rPr>
      <t xml:space="preserve"> производится не чаще одного раза в месяц, услуги предоставляются на территории "домашнего" региона. Разрешается одновременное подключение не более одной из нижеперечисленных услуг.</t>
    </r>
  </si>
  <si>
    <t>комментарии</t>
  </si>
  <si>
    <t>Указана уже полная цена, то есть суммированы местная составляющая и МГ/МН составляющая. Местная составляющая - это цена звонка на ГТС без учета ГК.</t>
  </si>
  <si>
    <r>
      <t>50%</t>
    </r>
    <r>
      <rPr>
        <sz val="8"/>
        <rFont val="Arial"/>
        <family val="0"/>
      </rPr>
      <t xml:space="preserve"> от стоимости звонков на ГТС гг. ХХХ (ГК учитывается). Коэффициенты 0.85 (ГК) и 0.5 (ГН) перемножаютсяи получается коэффициент 0.425.</t>
    </r>
  </si>
  <si>
    <t>Для абонентов, подписавших Заявление на изменение тарификации в соответствии с Условиями кампании «Годовой контракт. Скидка 25% на исходящие местные и мобильные вызовы», переход на настоящий тарифный план означает безусловное присоединение к Условиям кампании «Годовой контракт. Скидка 15% на местные и мобильные вызовы» на оставшийся срок предоставления скидки взамен действовавших ранее Условий кампании «Годовой контракт. Скидка 25% на исходящие местные и мобильные вызовы».</t>
  </si>
  <si>
    <t>Относится к услугам, имеющим ежемесячную оплату более 0, добавляемым в салонах-магазинах МТС, через контактные центры МТС, через системы Мобильный Помощник и Интернет-Помощник.</t>
  </si>
  <si>
    <t>Максимальная продолжительность одного соединения - 60 минут. Исходя из технических особенностей работы сети, а также в целях обеспечения абонентов дополнительным механизмом контроля над расходами, оператор вправе устанавливать максимальную продолжительность одного соединения.</t>
  </si>
  <si>
    <t>Тарифный план "Свой бизнес" (корп.)</t>
  </si>
  <si>
    <t>В размере 60% от абонентской платы и ежемесячных платежей за подключенные услуги</t>
  </si>
  <si>
    <t>Оптимизирующие услуги</t>
  </si>
  <si>
    <t>"Территория МТС"</t>
  </si>
  <si>
    <t>Россия</t>
  </si>
  <si>
    <t>на руки на бумажном носителе</t>
  </si>
  <si>
    <t xml:space="preserve">по электронной почте </t>
  </si>
  <si>
    <t>Дубликат счета</t>
  </si>
  <si>
    <t>Дубликат детализированного счета (периодического)</t>
  </si>
  <si>
    <t>Для абонентов, использующих кредитный метод расчетов: непоступление на лицевой счет Абонента в течение 60 дней после приостановления оказания Услуг связи ОАО «МТС» денежных средств в сумме, достаточной для возобновления предоставления услуг, будет означать односторонний отказ абонента от исполнения договора об оказании услуг связи ОАО «МТС».</t>
  </si>
  <si>
    <t>Для абонентов, использующих авансовый или кредитный метод расчетов: если в течение периода, равного 60 дням, абонент не осуществляет пользование платными услугами МТС, указанное обстоятельство будет означать односторонний отказ абонента от исполнения договора.</t>
  </si>
  <si>
    <t>Указана полная стоимость 1 (одной) минуты вызова (местная и междугородная/международная составляющие суммированы). Продолжительность междугородных и международных вызовов округляется поминутно в большую сторону. Вызовы на федеральные номера абонентов других операторов подвижной связи других регионов России тарифицируются по направлению региона.</t>
  </si>
  <si>
    <t xml:space="preserve">прослушивание сообщений в почтовом ящике </t>
  </si>
  <si>
    <t>Входящие SMS  (за сообщение)</t>
  </si>
  <si>
    <t>Исходящее SMS на телефоны международных операторов (за сообщение)</t>
  </si>
  <si>
    <t>цена в АСР 
без НДС</t>
  </si>
  <si>
    <r>
      <t xml:space="preserve">цена в прайс-листе 
</t>
    </r>
    <r>
      <rPr>
        <b/>
        <sz val="10"/>
        <rFont val="Arial"/>
        <family val="0"/>
      </rPr>
      <t>с НДС</t>
    </r>
  </si>
  <si>
    <t>Услуги подвижной радиотелефонной связи МТС не могут быть использованы Абонентом без дополнительного письменного согласования с Оператором для проведения лотерей, голосований, конкурсов, викторин, рекламы, опросов, массовых рассылок сообщений, установки шлюзов для доступа к сети фиксированной связи и Интернет-телефонии и т.п.</t>
  </si>
  <si>
    <t>Первоначальные платежи</t>
  </si>
  <si>
    <t>Стоимость предактивированного комплекта</t>
  </si>
  <si>
    <t>Стартовый баланс предактивированного комплекта</t>
  </si>
  <si>
    <t>Обслуживание Абонентов осуществляется с использованием отдельного лицевого счета, вне зависимости от количества иных Абонентских номеров.</t>
  </si>
  <si>
    <t xml:space="preserve">Внимание: Не использование Голосовой почты "Автоответчик" в течение 2-х и более календарных месяцев означает односторонний отказ абонента от данной услуги. </t>
  </si>
  <si>
    <t>Периодические платежи</t>
  </si>
  <si>
    <t>Международный доступ, в месяц</t>
  </si>
  <si>
    <t>Международный и национальный роуминг, в месяц</t>
  </si>
  <si>
    <t>Переадресация вызова (трафик оплачивается отдельно), в месяц</t>
  </si>
  <si>
    <t>Режим ожидания / удержания вызова, в месяц</t>
  </si>
  <si>
    <t>Запрет вызова, в месяц</t>
  </si>
  <si>
    <t>Определитель номера, в месяц</t>
  </si>
  <si>
    <t>Антиопределитель номера, в месяц</t>
  </si>
  <si>
    <t>Служба коротких сообщений (SMS), в месяц</t>
  </si>
  <si>
    <t>Мобильный офис (передача речи, данных, факса на один номер), в месяц</t>
  </si>
  <si>
    <t>Данные без телефонии, в месяц</t>
  </si>
  <si>
    <t>Факс без телефонии, в месяц</t>
  </si>
  <si>
    <t>Дополнительный номер для передачи данных, факса, в месяц</t>
  </si>
  <si>
    <t>Мобильный Интернет (телефон 0885), в месяц</t>
  </si>
  <si>
    <t>Конференц-связь, в месяц</t>
  </si>
  <si>
    <t>Мобильный Помощник, в месяц</t>
  </si>
  <si>
    <t>Интернет-помощник, в месяц</t>
  </si>
  <si>
    <t>GPRS, в месяц</t>
  </si>
  <si>
    <t>GPRS-роуминг, в месяц</t>
  </si>
  <si>
    <t>Интервал тарификации при соединениях по каналам передачи данных GPRS-Интернет 10 Кбайт, GPRS-WAP–1 Кбайт.
1 Кбайт = 1024 байт, 1 Мбайт = 1024 Кбайт. Округление производится в большую сторону до целой единицы тарификации. Нетарифицируемый объем переданных или полученных данных: GPRS-Интернет – 0 Кбайт, GPRS- WAP–0 Кбайт. Переданная и полученная информация тарифицируется раздельно по каждому направлению в пределах одной сессии.</t>
  </si>
  <si>
    <t>Специальный тариф для КСО (федеральный)</t>
  </si>
  <si>
    <r>
      <t>исходящие вызовы на телефоны абонентов МТС</t>
    </r>
    <r>
      <rPr>
        <sz val="10"/>
        <color indexed="12"/>
        <rFont val="Arial"/>
        <family val="0"/>
      </rPr>
      <t xml:space="preserve"> участников КСО республики Северная Осетия-Алания</t>
    </r>
  </si>
  <si>
    <t>Внимание: неиспользование Голосовой/факсимильной почты в течение 2-х и более календарных месяцев означает односторонний отказ абонента от данной услуги.</t>
  </si>
  <si>
    <t>Интервал тарификации при соединениях по каналам передачи данных GPRS-Интернет 10 Кбайт, GPRS-WAP — 1 Кбайт. 1 Кбайт = 1024 байт, 1 Мбайт = 1024 Кбайт. Нетарифицируемый объем переданных или полученных данных: GPRS-Интернет — 0 Кбайт, GPRS-WAP — 0 Кбайт. Переданная и полученная информация тарифицируется раздельно по каждому направлению в пределах одной сессии.</t>
  </si>
  <si>
    <t>Доступ в 3G сеть</t>
  </si>
  <si>
    <r>
      <t xml:space="preserve">Исходящие местные и мобильные вызовы, сеанс связи с "Голосовой почтой", исходящие вызовы на 0885 оплачиваются  </t>
    </r>
    <r>
      <rPr>
        <b/>
        <i/>
        <sz val="8"/>
        <rFont val="Arial"/>
        <family val="0"/>
      </rPr>
      <t>поминутно.</t>
    </r>
  </si>
  <si>
    <r>
      <t>городской</t>
    </r>
    <r>
      <rPr>
        <sz val="10"/>
        <rFont val="Arial"/>
        <family val="0"/>
      </rPr>
      <t>/федеральный</t>
    </r>
  </si>
  <si>
    <t>"Мобильный бизнес"</t>
  </si>
  <si>
    <t>Абонентская плата (в месяц)</t>
  </si>
  <si>
    <t>Голосовая почта "Секретарь", в сутки</t>
  </si>
  <si>
    <t>городской</t>
  </si>
  <si>
    <t>Услуга "Интернет +", в месяц</t>
  </si>
  <si>
    <t>Услуга "MMS+", в месяц</t>
  </si>
  <si>
    <t>Услуга «Родные страны», в месяц</t>
  </si>
  <si>
    <t>Плата за 1 Мбайт переданной / полученной информации GPRS-Интернет, 08.00 - 00.00</t>
  </si>
  <si>
    <t>Плата за 1 Мбайт переданной / полученной информации GPRS-Интернет, 00.00 - 08.00</t>
  </si>
  <si>
    <t>Предоставление периодического детализированного счета, в месяц</t>
  </si>
  <si>
    <t>Доставка счета, в месяц</t>
  </si>
  <si>
    <t>Плата за городской номер, в месяц</t>
  </si>
  <si>
    <t>Группа компаний МТС в СНГ с услугой «Родные страны»</t>
  </si>
  <si>
    <t>Макро-регион "Юг"</t>
  </si>
  <si>
    <t>Макро-регион "Юг" с услугой "Льготный межгород по Югу России"</t>
  </si>
  <si>
    <t>Услуга "Льготный межгород по Югу России", в месяц</t>
  </si>
  <si>
    <t xml:space="preserve">Добавление услуги «Родные страны» </t>
  </si>
  <si>
    <t xml:space="preserve">Добавление услуги «Льготный межгород по Югу России» </t>
  </si>
  <si>
    <t>Добавление услуги "Интернет +"</t>
  </si>
  <si>
    <t>Добавление услуги "MMS+"</t>
  </si>
  <si>
    <t>Услуга «Льготный межгород по Югу России» - междугородние звонки по Югу России с 50% скидкой.</t>
  </si>
  <si>
    <t>При подключении (исключая случай приобретения комплекта) взимается сумма указанного первоначального авансового платежа, абонентской платы и ежемесячной оплаты по другим подключенным услугам за первый месяц обслуживания.</t>
  </si>
  <si>
    <t>Услуга "Родные страны" - звонки на телефоны абонентов Группы компаний МТС в СНГ оплачиваются по льготной стоимости,  как  звонки по направлению "Россия". Без услуги "Родные страны" вызовы на телефоны абонентов Группы компаний МТС в СНГ оплачиваются  по направлению "СНГ". Операторы Группы компаний МТС в СНГ: СП UMC (Украина), ООО UZDUNROBITA (Узбекистан), СООО «Мобильные ТелеСистемы» (Беларусь), BCTI (Туркменистан), К-Телеком (Армения).</t>
  </si>
  <si>
    <t>Плата за 1 Мб переданной/полученной информации GPRS-Интернет с 08:00-00:00 с подключенной услугой "Интернет+"</t>
  </si>
  <si>
    <t>Исходящие MMS при подключенной услуге "MMS+" (за сообщение)</t>
  </si>
  <si>
    <t xml:space="preserve">Услуга "Соседние регионы", в сутки </t>
  </si>
  <si>
    <t>Добавление услуги "Соседние регионы"</t>
  </si>
  <si>
    <t>Услуга "Соседние регионы" позволяет абоненту при нахождении в МР Юг совершать исходящие вызовы на все номера домашнего региона по домашним тарифам по направлениям.</t>
  </si>
  <si>
    <t>"Везде как дома", в сутки</t>
  </si>
  <si>
    <t>Подключение услуги "Везде как дома"</t>
  </si>
  <si>
    <t>авансовый</t>
  </si>
  <si>
    <t>Коэффициент, применяемый к стоимости местных и мобильных вызовов в случае предоставления "Скидки 15% на местные и мобильные вызовы"</t>
  </si>
  <si>
    <t>Размер дополнительной абонентской платы, выплачиваемой в случае предоставления скидки, наряду с предусмотренными тарифными планами платежами за услуги связи в оговоренных Условиями предоставления скидки случаях</t>
  </si>
  <si>
    <t>При подключении услуги во внутрисетевом роуминге оплата исходящих вызовов на МТС «домашнего» региона, отправка SMS-сообщений и все входящие вызовы оплачиваются по "домашнему" тарифу.</t>
  </si>
  <si>
    <t>Детализированный счет</t>
  </si>
  <si>
    <t>"Родные города"</t>
  </si>
  <si>
    <t>Подключение/отключение услуги "Родные города"</t>
  </si>
  <si>
    <t>Скидка 50% на исходящие вызовы абонентам МТС других регионов России</t>
  </si>
  <si>
    <t>12.7118/0.0000</t>
  </si>
  <si>
    <t xml:space="preserve">Добавление услуги «Доступ в 3G сеть» </t>
  </si>
  <si>
    <t>Изменение абонентского номера</t>
  </si>
  <si>
    <t>Услуга "Доступ в 3G сеть", в месяц</t>
  </si>
  <si>
    <t>Плата за подключение городского номера</t>
  </si>
  <si>
    <t>не предоставляется</t>
  </si>
  <si>
    <r>
      <t>Для абонентов, использующих авансовый метод расчетов: если баланс абонента становится равным и</t>
    </r>
    <r>
      <rPr>
        <b/>
        <sz val="9"/>
        <rFont val="Arial"/>
        <family val="0"/>
      </rPr>
      <t xml:space="preserve">ли ниже нуля (но не ниже минус 100 руб.), </t>
    </r>
    <r>
      <rPr>
        <sz val="9"/>
        <rFont val="Arial"/>
        <family val="2"/>
      </rPr>
      <t>то в течение</t>
    </r>
    <r>
      <rPr>
        <sz val="9"/>
        <rFont val="Arial"/>
        <family val="0"/>
      </rPr>
      <t xml:space="preserve"> последующих 61 дня ему будет доступны только входящие звонки, получение SMS и звонки на сервисные номера МТС.
Если по истечении этого периода баланс абонента не превысит значения «0,01» руб., возможность получения указанных услуг прекращается. Непоступление на Лицевой счет абонента в течение 61 дня после истечения указанного выше 61-дневного срока денежных средств в сумме, достаточной для достижения на Лицевом счете положительного остатка, будет означать односторонний отказ абонента от исполнения договора.</t>
    </r>
  </si>
  <si>
    <r>
      <t xml:space="preserve">на телефоны абонентов МТС </t>
    </r>
    <r>
      <rPr>
        <sz val="10"/>
        <color indexed="12"/>
        <rFont val="Arial"/>
        <family val="0"/>
      </rPr>
      <t>республики Северная Осетия-Алания</t>
    </r>
  </si>
  <si>
    <r>
      <t>на телефоны абонентов других операторов сотовой связи</t>
    </r>
    <r>
      <rPr>
        <sz val="10"/>
        <color indexed="12"/>
        <rFont val="Arial"/>
        <family val="0"/>
      </rPr>
      <t xml:space="preserve"> республики Северная Осетия-Алания</t>
    </r>
  </si>
  <si>
    <r>
      <t xml:space="preserve">на телефоны операторов фиксированной связи </t>
    </r>
    <r>
      <rPr>
        <sz val="10"/>
        <color indexed="12"/>
        <rFont val="Arial"/>
        <family val="0"/>
      </rPr>
      <t>республики Северная Осетия-Алания</t>
    </r>
  </si>
  <si>
    <r>
      <t xml:space="preserve">Скидка 25% на исходящие вызовы абонентам всех операторов сотовой связи </t>
    </r>
    <r>
      <rPr>
        <i/>
        <sz val="8"/>
        <color indexed="12"/>
        <rFont val="Arial"/>
        <family val="0"/>
      </rPr>
      <t xml:space="preserve">республики Северная Осетия-Алания, включая </t>
    </r>
    <r>
      <rPr>
        <i/>
        <sz val="8"/>
        <rFont val="Arial"/>
        <family val="2"/>
      </rPr>
      <t>вызовы абонентам МТС республики Северная Осетия-Алания</t>
    </r>
  </si>
  <si>
    <r>
      <t xml:space="preserve">Безлимитные исходящие вызовы на телефоны абонентов МТС </t>
    </r>
    <r>
      <rPr>
        <i/>
        <sz val="8"/>
        <color indexed="12"/>
        <rFont val="Arial"/>
        <family val="0"/>
      </rPr>
      <t xml:space="preserve">республики Северная Осетия-Алания </t>
    </r>
    <r>
      <rPr>
        <i/>
        <sz val="8"/>
        <rFont val="Arial"/>
        <family val="2"/>
      </rPr>
      <t>и 100 минут при звонках на телефоны абонентов МТС других регионов России</t>
    </r>
  </si>
  <si>
    <r>
      <t xml:space="preserve">Гарантируется определение только номеров телефонов абонентов МТС </t>
    </r>
    <r>
      <rPr>
        <i/>
        <sz val="8"/>
        <color indexed="12"/>
        <rFont val="Arial"/>
        <family val="0"/>
      </rPr>
      <t>республики Северная Осетия-Алания</t>
    </r>
  </si>
  <si>
    <r>
      <t>Номер телефона гарантированно нельзя определить на телефонах абонентов МТС на территории</t>
    </r>
    <r>
      <rPr>
        <i/>
        <sz val="8"/>
        <color indexed="12"/>
        <rFont val="Arial"/>
        <family val="0"/>
      </rPr>
      <t xml:space="preserve"> республики Северная Осетия-Алания</t>
    </r>
  </si>
  <si>
    <r>
      <t>Исходящие SMS на телефоны абонентов МТС всех регионов России, на телефоны абонентов других сотовых операторов</t>
    </r>
    <r>
      <rPr>
        <sz val="10"/>
        <color indexed="12"/>
        <rFont val="Arial"/>
        <family val="0"/>
      </rPr>
      <t xml:space="preserve"> республики Северная Осетия-Алания </t>
    </r>
    <r>
      <rPr>
        <sz val="10"/>
        <rFont val="Arial"/>
        <family val="2"/>
      </rPr>
      <t>(за сообщение)</t>
    </r>
  </si>
  <si>
    <r>
      <t xml:space="preserve">Исходящие вызовы на телефоны МГТС, телефоны прочих операторов фиксированной и подвижной связи </t>
    </r>
    <r>
      <rPr>
        <sz val="9"/>
        <color indexed="12"/>
        <rFont val="Arial"/>
        <family val="0"/>
      </rPr>
      <t>республики Северная Осетия-Алания</t>
    </r>
    <r>
      <rPr>
        <sz val="9"/>
        <rFont val="Arial"/>
        <family val="2"/>
      </rPr>
      <t>, мобильные телефоны абонентов МТС, исходящие вызовы на 0885 оплачиваются поминутно. Порог соединения для всех вызовов составляет 3 сек.</t>
    </r>
  </si>
  <si>
    <r>
      <t xml:space="preserve">Исходящие SMS на телефоны абонентов других сотовых операторов России, кроме операторов </t>
    </r>
    <r>
      <rPr>
        <sz val="10"/>
        <color indexed="12"/>
        <rFont val="Arial"/>
        <family val="0"/>
      </rPr>
      <t>республики Северная Осетия-Алания</t>
    </r>
    <r>
      <rPr>
        <sz val="10"/>
        <rFont val="Arial"/>
        <family val="2"/>
      </rPr>
      <t xml:space="preserve"> (за сообщение)</t>
    </r>
  </si>
</sst>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р_."/>
    <numFmt numFmtId="181" formatCode="#,##0.000_р_.;\-#,##0.000_р_."/>
    <numFmt numFmtId="182" formatCode="#,##0.0000_р_.;\-#,##0.0000_р_."/>
    <numFmt numFmtId="183" formatCode="#,##0.0000_р_."/>
    <numFmt numFmtId="184" formatCode="#,##0.000_р_."/>
    <numFmt numFmtId="185" formatCode="0.0000"/>
    <numFmt numFmtId="186" formatCode="0.00000000"/>
    <numFmt numFmtId="187" formatCode="0.0000000"/>
    <numFmt numFmtId="188" formatCode="0.000000"/>
    <numFmt numFmtId="189" formatCode="0.00000"/>
    <numFmt numFmtId="190" formatCode="0.000"/>
    <numFmt numFmtId="191" formatCode="#,##0.00000_р_.;\-#,##0.00000_р_."/>
    <numFmt numFmtId="192" formatCode="0.0"/>
    <numFmt numFmtId="193" formatCode="#,##0.00000"/>
    <numFmt numFmtId="194" formatCode="#,##0.0_р_."/>
    <numFmt numFmtId="195" formatCode="#,##0_р_."/>
  </numFmts>
  <fonts count="31">
    <font>
      <sz val="10"/>
      <name val="Arial"/>
      <family val="0"/>
    </font>
    <font>
      <sz val="8"/>
      <name val="Arial"/>
      <family val="0"/>
    </font>
    <font>
      <b/>
      <sz val="10"/>
      <name val="Arial"/>
      <family val="2"/>
    </font>
    <font>
      <b/>
      <sz val="11"/>
      <name val="Arial"/>
      <family val="2"/>
    </font>
    <font>
      <b/>
      <sz val="10"/>
      <color indexed="10"/>
      <name val="Arial"/>
      <family val="2"/>
    </font>
    <font>
      <sz val="9"/>
      <name val="Arial"/>
      <family val="0"/>
    </font>
    <font>
      <i/>
      <sz val="8"/>
      <color indexed="23"/>
      <name val="Arial"/>
      <family val="2"/>
    </font>
    <font>
      <b/>
      <i/>
      <sz val="8"/>
      <color indexed="10"/>
      <name val="Arial"/>
      <family val="2"/>
    </font>
    <font>
      <i/>
      <sz val="8"/>
      <color indexed="10"/>
      <name val="Arial"/>
      <family val="2"/>
    </font>
    <font>
      <i/>
      <sz val="10"/>
      <color indexed="10"/>
      <name val="Arial"/>
      <family val="2"/>
    </font>
    <font>
      <b/>
      <sz val="10"/>
      <color indexed="12"/>
      <name val="Arial"/>
      <family val="2"/>
    </font>
    <font>
      <sz val="10"/>
      <color indexed="12"/>
      <name val="Arial"/>
      <family val="2"/>
    </font>
    <font>
      <sz val="8"/>
      <color indexed="12"/>
      <name val="Arial"/>
      <family val="0"/>
    </font>
    <font>
      <sz val="8"/>
      <color indexed="10"/>
      <name val="Arial"/>
      <family val="2"/>
    </font>
    <font>
      <b/>
      <sz val="12"/>
      <name val="Arial"/>
      <family val="0"/>
    </font>
    <font>
      <u val="single"/>
      <sz val="8.5"/>
      <color indexed="12"/>
      <name val="Arial"/>
      <family val="0"/>
    </font>
    <font>
      <u val="single"/>
      <sz val="8.5"/>
      <color indexed="36"/>
      <name val="Arial"/>
      <family val="0"/>
    </font>
    <font>
      <b/>
      <sz val="9"/>
      <name val="Arial"/>
      <family val="0"/>
    </font>
    <font>
      <i/>
      <sz val="8"/>
      <name val="Arial"/>
      <family val="0"/>
    </font>
    <font>
      <b/>
      <i/>
      <sz val="8"/>
      <name val="Arial"/>
      <family val="0"/>
    </font>
    <font>
      <sz val="10"/>
      <name val="Helv"/>
      <family val="0"/>
    </font>
    <font>
      <b/>
      <sz val="8"/>
      <name val="Arial"/>
      <family val="0"/>
    </font>
    <font>
      <sz val="10"/>
      <color indexed="55"/>
      <name val="Arial"/>
      <family val="0"/>
    </font>
    <font>
      <b/>
      <sz val="10"/>
      <color indexed="55"/>
      <name val="Arial"/>
      <family val="0"/>
    </font>
    <font>
      <sz val="7"/>
      <name val="Arial"/>
      <family val="0"/>
    </font>
    <font>
      <sz val="10"/>
      <color indexed="23"/>
      <name val="Arial"/>
      <family val="0"/>
    </font>
    <font>
      <b/>
      <sz val="10"/>
      <color indexed="23"/>
      <name val="Arial"/>
      <family val="0"/>
    </font>
    <font>
      <sz val="8"/>
      <color indexed="23"/>
      <name val="Arial"/>
      <family val="0"/>
    </font>
    <font>
      <i/>
      <sz val="8"/>
      <color indexed="12"/>
      <name val="Arial"/>
      <family val="0"/>
    </font>
    <font>
      <sz val="9"/>
      <color indexed="12"/>
      <name val="Arial"/>
      <family val="0"/>
    </font>
    <font>
      <sz val="10"/>
      <color indexed="10"/>
      <name val="Arial"/>
      <family val="0"/>
    </font>
  </fonts>
  <fills count="10">
    <fill>
      <patternFill/>
    </fill>
    <fill>
      <patternFill patternType="gray125"/>
    </fill>
    <fill>
      <patternFill patternType="gray0625">
        <fgColor indexed="55"/>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s>
  <borders count="55">
    <border>
      <left/>
      <right/>
      <top/>
      <bottom/>
      <diagonal/>
    </border>
    <border>
      <left style="medium"/>
      <right style="thin"/>
      <top style="thin"/>
      <bottom style="thin"/>
    </border>
    <border>
      <left style="medium"/>
      <right style="thin"/>
      <top>
        <color indexed="63"/>
      </top>
      <bottom style="thin"/>
    </border>
    <border>
      <left style="medium"/>
      <right>
        <color indexed="63"/>
      </right>
      <top style="thin"/>
      <bottom style="thin"/>
    </border>
    <border>
      <left style="medium"/>
      <right style="thin"/>
      <top style="medium"/>
      <bottom style="thin"/>
    </border>
    <border>
      <left style="medium"/>
      <right style="thin"/>
      <top style="thin"/>
      <bottom style="medium"/>
    </border>
    <border>
      <left style="medium"/>
      <right>
        <color indexed="63"/>
      </right>
      <top style="thin"/>
      <bottom style="medium"/>
    </border>
    <border>
      <left style="medium"/>
      <right style="thin"/>
      <top style="medium"/>
      <bottom style="medium"/>
    </border>
    <border>
      <left style="medium"/>
      <right>
        <color indexed="63"/>
      </right>
      <top style="thin"/>
      <bottom>
        <color indexed="63"/>
      </bottom>
    </border>
    <border>
      <left style="medium"/>
      <right style="thin"/>
      <top style="thin"/>
      <bottom>
        <color indexed="63"/>
      </bottom>
    </border>
    <border>
      <left style="medium"/>
      <right style="thin"/>
      <top>
        <color indexed="63"/>
      </top>
      <bottom style="medium"/>
    </border>
    <border>
      <left style="thin"/>
      <right style="thin"/>
      <top style="thin"/>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style="medium"/>
      <top style="medium"/>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medium"/>
    </border>
    <border>
      <left style="thin"/>
      <right style="medium"/>
      <top style="thin"/>
      <bottom style="medium"/>
    </border>
    <border>
      <left style="thin"/>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color indexed="63"/>
      </top>
      <bottom>
        <color indexed="63"/>
      </bottom>
    </border>
    <border>
      <left>
        <color indexed="63"/>
      </left>
      <right style="medium"/>
      <top>
        <color indexed="63"/>
      </top>
      <bottom>
        <color indexed="63"/>
      </bottom>
    </border>
  </borders>
  <cellStyleXfs count="22">
    <xf numFmtId="0" fontId="2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11">
    <xf numFmtId="0" fontId="0" fillId="0" borderId="0" xfId="0" applyAlignment="1">
      <alignment/>
    </xf>
    <xf numFmtId="0" fontId="0" fillId="0" borderId="0" xfId="0" applyFont="1" applyAlignment="1">
      <alignment vertical="center"/>
    </xf>
    <xf numFmtId="180" fontId="1" fillId="0" borderId="0" xfId="0" applyNumberFormat="1" applyFont="1" applyFill="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0" fillId="0" borderId="2" xfId="0" applyFont="1" applyBorder="1" applyAlignment="1">
      <alignment horizontal="left" vertical="center"/>
    </xf>
    <xf numFmtId="0" fontId="0" fillId="0" borderId="1" xfId="0" applyFont="1" applyBorder="1" applyAlignment="1">
      <alignment horizontal="left" vertical="center" wrapText="1" indent="1"/>
    </xf>
    <xf numFmtId="0" fontId="0" fillId="0" borderId="1" xfId="0" applyFont="1" applyBorder="1" applyAlignment="1">
      <alignment horizontal="left" vertical="center" indent="1"/>
    </xf>
    <xf numFmtId="0" fontId="2" fillId="0" borderId="1" xfId="0" applyFont="1" applyBorder="1" applyAlignment="1">
      <alignment vertical="center"/>
    </xf>
    <xf numFmtId="0" fontId="0" fillId="0" borderId="1" xfId="0" applyFont="1" applyBorder="1" applyAlignment="1">
      <alignment horizontal="right" vertical="center"/>
    </xf>
    <xf numFmtId="0" fontId="0" fillId="0" borderId="3" xfId="0" applyFont="1" applyBorder="1" applyAlignment="1">
      <alignment vertical="center" wrapText="1"/>
    </xf>
    <xf numFmtId="0" fontId="4" fillId="0" borderId="3" xfId="0" applyFont="1" applyBorder="1" applyAlignment="1">
      <alignment vertical="center" wrapText="1"/>
    </xf>
    <xf numFmtId="0" fontId="0" fillId="0" borderId="3" xfId="0" applyFont="1" applyBorder="1" applyAlignment="1">
      <alignment vertical="center"/>
    </xf>
    <xf numFmtId="0" fontId="0" fillId="0" borderId="1" xfId="0" applyFont="1" applyBorder="1" applyAlignment="1">
      <alignment horizontal="right" vertical="center" wrapText="1"/>
    </xf>
    <xf numFmtId="0" fontId="0" fillId="0" borderId="1" xfId="0" applyFont="1" applyBorder="1" applyAlignment="1">
      <alignment horizontal="left" vertical="center"/>
    </xf>
    <xf numFmtId="0" fontId="1" fillId="0" borderId="1"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center"/>
    </xf>
    <xf numFmtId="0" fontId="0" fillId="0" borderId="6" xfId="0" applyFont="1" applyBorder="1" applyAlignment="1">
      <alignment horizontal="left" vertical="center" wrapText="1"/>
    </xf>
    <xf numFmtId="0" fontId="0" fillId="0" borderId="6" xfId="0" applyFont="1" applyBorder="1" applyAlignment="1">
      <alignment vertical="center"/>
    </xf>
    <xf numFmtId="0" fontId="0" fillId="2" borderId="1" xfId="0" applyFont="1" applyFill="1" applyBorder="1" applyAlignment="1">
      <alignment vertical="center"/>
    </xf>
    <xf numFmtId="0" fontId="0" fillId="0" borderId="1" xfId="0" applyFont="1" applyFill="1" applyBorder="1" applyAlignment="1">
      <alignment horizontal="right" vertical="center"/>
    </xf>
    <xf numFmtId="0" fontId="0" fillId="0" borderId="5" xfId="0" applyFont="1" applyBorder="1" applyAlignment="1">
      <alignment vertical="center" wrapText="1"/>
    </xf>
    <xf numFmtId="0" fontId="0" fillId="0" borderId="7" xfId="0" applyFont="1" applyBorder="1" applyAlignment="1">
      <alignment horizontal="left" vertical="center"/>
    </xf>
    <xf numFmtId="0" fontId="0" fillId="0" borderId="5" xfId="0" applyFont="1" applyBorder="1" applyAlignment="1">
      <alignment horizontal="left" vertical="center" wrapText="1" indent="1"/>
    </xf>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horizontal="right" vertical="center"/>
    </xf>
    <xf numFmtId="185" fontId="1" fillId="0" borderId="0" xfId="0" applyNumberFormat="1" applyFont="1" applyAlignment="1">
      <alignment vertical="center"/>
    </xf>
    <xf numFmtId="2" fontId="1" fillId="0" borderId="0" xfId="0" applyNumberFormat="1" applyFont="1" applyAlignment="1">
      <alignment vertical="center"/>
    </xf>
    <xf numFmtId="0" fontId="1" fillId="0" borderId="0" xfId="0" applyFont="1" applyAlignment="1">
      <alignment horizontal="left" vertical="center" indent="1"/>
    </xf>
    <xf numFmtId="0" fontId="13" fillId="0" borderId="0" xfId="0" applyFont="1" applyAlignment="1">
      <alignment horizontal="left" vertical="center" indent="1"/>
    </xf>
    <xf numFmtId="0" fontId="0" fillId="0" borderId="8" xfId="0" applyFont="1" applyBorder="1" applyAlignment="1">
      <alignment vertical="center"/>
    </xf>
    <xf numFmtId="0" fontId="1" fillId="0" borderId="0" xfId="0" applyFont="1" applyAlignment="1">
      <alignment horizontal="left" vertical="center" indent="1"/>
    </xf>
    <xf numFmtId="0" fontId="0" fillId="0" borderId="8" xfId="0" applyFont="1" applyBorder="1" applyAlignment="1">
      <alignment vertical="center" wrapText="1"/>
    </xf>
    <xf numFmtId="0" fontId="0" fillId="0" borderId="0" xfId="0" applyFont="1" applyBorder="1" applyAlignment="1">
      <alignment vertical="center"/>
    </xf>
    <xf numFmtId="0" fontId="0" fillId="0" borderId="9" xfId="0" applyFont="1" applyBorder="1" applyAlignment="1">
      <alignment horizontal="left" vertical="center" wrapText="1" indent="1"/>
    </xf>
    <xf numFmtId="0" fontId="0" fillId="0" borderId="10" xfId="0" applyFont="1" applyBorder="1" applyAlignment="1">
      <alignment horizontal="left" vertical="center"/>
    </xf>
    <xf numFmtId="0" fontId="0" fillId="3" borderId="11" xfId="0" applyFont="1" applyFill="1" applyBorder="1" applyAlignment="1">
      <alignment horizontal="left" vertical="center" indent="1"/>
    </xf>
    <xf numFmtId="0" fontId="0" fillId="3" borderId="11" xfId="0" applyFont="1" applyFill="1" applyBorder="1" applyAlignment="1">
      <alignment horizontal="left" vertical="center" wrapText="1" indent="1"/>
    </xf>
    <xf numFmtId="0" fontId="2" fillId="3" borderId="11" xfId="0" applyFont="1" applyFill="1" applyBorder="1" applyAlignment="1">
      <alignment vertical="center"/>
    </xf>
    <xf numFmtId="0" fontId="0" fillId="3" borderId="11" xfId="0" applyFont="1" applyFill="1" applyBorder="1" applyAlignment="1">
      <alignment horizontal="right" vertical="center" indent="1"/>
    </xf>
    <xf numFmtId="0" fontId="0" fillId="3" borderId="0" xfId="0" applyFont="1" applyFill="1" applyAlignment="1">
      <alignment vertical="center"/>
    </xf>
    <xf numFmtId="0" fontId="0" fillId="3" borderId="0" xfId="0" applyFont="1" applyFill="1" applyBorder="1" applyAlignment="1">
      <alignment vertical="center"/>
    </xf>
    <xf numFmtId="0" fontId="0" fillId="3" borderId="11" xfId="0" applyFont="1" applyFill="1" applyBorder="1" applyAlignment="1">
      <alignment vertical="center" wrapText="1"/>
    </xf>
    <xf numFmtId="0" fontId="0" fillId="3" borderId="11" xfId="0" applyFont="1" applyFill="1" applyBorder="1" applyAlignment="1">
      <alignment vertical="center"/>
    </xf>
    <xf numFmtId="0" fontId="0" fillId="3" borderId="11" xfId="0" applyFont="1" applyFill="1" applyBorder="1" applyAlignment="1">
      <alignment horizontal="left" vertical="center"/>
    </xf>
    <xf numFmtId="0" fontId="0" fillId="3" borderId="0" xfId="0" applyFont="1" applyFill="1" applyAlignment="1">
      <alignment vertical="center"/>
    </xf>
    <xf numFmtId="0" fontId="0" fillId="3" borderId="11" xfId="0" applyFont="1" applyFill="1" applyBorder="1" applyAlignment="1">
      <alignment horizontal="right" vertical="center"/>
    </xf>
    <xf numFmtId="0" fontId="0" fillId="3" borderId="11" xfId="0" applyFont="1" applyFill="1" applyBorder="1" applyAlignment="1">
      <alignment vertical="center" wrapText="1"/>
    </xf>
    <xf numFmtId="0" fontId="0" fillId="3" borderId="11" xfId="0" applyFont="1" applyFill="1" applyBorder="1" applyAlignment="1">
      <alignment vertical="center"/>
    </xf>
    <xf numFmtId="0" fontId="0" fillId="3" borderId="11" xfId="0" applyFont="1" applyFill="1" applyBorder="1" applyAlignment="1">
      <alignment horizontal="right" vertical="center" wrapText="1"/>
    </xf>
    <xf numFmtId="0" fontId="2" fillId="3" borderId="0" xfId="0" applyFont="1" applyFill="1" applyAlignment="1">
      <alignment vertical="center"/>
    </xf>
    <xf numFmtId="0" fontId="0" fillId="3" borderId="11" xfId="0" applyFont="1" applyFill="1" applyBorder="1" applyAlignment="1">
      <alignment horizontal="left" vertical="center"/>
    </xf>
    <xf numFmtId="0" fontId="0" fillId="3" borderId="0" xfId="0" applyFont="1" applyFill="1" applyAlignment="1">
      <alignment horizontal="center" vertical="center"/>
    </xf>
    <xf numFmtId="0" fontId="0" fillId="3" borderId="11" xfId="0" applyFont="1" applyFill="1" applyBorder="1" applyAlignment="1">
      <alignment horizontal="left" vertical="center" wrapText="1"/>
    </xf>
    <xf numFmtId="193" fontId="21" fillId="3" borderId="0" xfId="0" applyNumberFormat="1" applyFont="1" applyFill="1" applyAlignment="1">
      <alignment horizontal="center" vertical="center"/>
    </xf>
    <xf numFmtId="0" fontId="0" fillId="3" borderId="0" xfId="0" applyFont="1" applyFill="1" applyAlignment="1">
      <alignment horizontal="center" vertical="center"/>
    </xf>
    <xf numFmtId="0" fontId="0" fillId="3" borderId="0" xfId="0" applyFont="1" applyFill="1" applyAlignment="1">
      <alignment vertical="center"/>
    </xf>
    <xf numFmtId="0" fontId="0" fillId="3" borderId="11" xfId="0" applyFont="1" applyFill="1" applyBorder="1" applyAlignment="1">
      <alignment vertical="center"/>
    </xf>
    <xf numFmtId="0" fontId="22" fillId="3" borderId="0" xfId="0" applyFont="1" applyFill="1" applyAlignment="1">
      <alignment vertical="center"/>
    </xf>
    <xf numFmtId="0" fontId="23" fillId="3" borderId="0" xfId="0" applyFont="1" applyFill="1" applyAlignment="1">
      <alignment vertical="center"/>
    </xf>
    <xf numFmtId="2" fontId="23" fillId="3" borderId="0" xfId="0" applyNumberFormat="1" applyFont="1" applyFill="1" applyAlignment="1">
      <alignment vertical="center"/>
    </xf>
    <xf numFmtId="0" fontId="25" fillId="3" borderId="0" xfId="0" applyFont="1" applyFill="1" applyAlignment="1">
      <alignment vertical="center"/>
    </xf>
    <xf numFmtId="0" fontId="26" fillId="3" borderId="0" xfId="0" applyFont="1" applyFill="1" applyAlignment="1">
      <alignment horizontal="right" vertical="center"/>
    </xf>
    <xf numFmtId="0" fontId="26" fillId="3" borderId="0" xfId="0" applyFont="1" applyFill="1" applyAlignment="1">
      <alignment vertical="center"/>
    </xf>
    <xf numFmtId="2" fontId="25" fillId="3" borderId="0" xfId="0" applyNumberFormat="1" applyFont="1" applyFill="1" applyAlignment="1">
      <alignment vertical="center"/>
    </xf>
    <xf numFmtId="185" fontId="27" fillId="3" borderId="0" xfId="0" applyNumberFormat="1" applyFont="1" applyFill="1" applyAlignment="1">
      <alignment vertical="center"/>
    </xf>
    <xf numFmtId="189" fontId="25" fillId="3" borderId="0" xfId="0" applyNumberFormat="1" applyFont="1" applyFill="1" applyAlignment="1">
      <alignment vertical="center"/>
    </xf>
    <xf numFmtId="0" fontId="2" fillId="4" borderId="11" xfId="0" applyFont="1" applyFill="1" applyBorder="1" applyAlignment="1">
      <alignment vertical="center"/>
    </xf>
    <xf numFmtId="0" fontId="0" fillId="5" borderId="11" xfId="0" applyFont="1" applyFill="1" applyBorder="1" applyAlignment="1">
      <alignment vertical="center"/>
    </xf>
    <xf numFmtId="39" fontId="0" fillId="6" borderId="11" xfId="0" applyNumberFormat="1" applyFont="1" applyFill="1" applyBorder="1" applyAlignment="1">
      <alignment horizontal="center" vertical="center"/>
    </xf>
    <xf numFmtId="0" fontId="0" fillId="3" borderId="11" xfId="0" applyFont="1" applyFill="1" applyBorder="1" applyAlignment="1">
      <alignment horizontal="right" vertical="top"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1" xfId="0" applyFont="1" applyFill="1" applyBorder="1" applyAlignment="1">
      <alignment horizontal="left" vertical="center" indent="1"/>
    </xf>
    <xf numFmtId="0" fontId="0" fillId="0" borderId="11" xfId="0" applyFont="1" applyFill="1" applyBorder="1" applyAlignment="1">
      <alignment horizontal="left" vertical="center" wrapText="1" indent="1"/>
    </xf>
    <xf numFmtId="0" fontId="0" fillId="0" borderId="11" xfId="0" applyFont="1" applyFill="1" applyBorder="1" applyAlignment="1">
      <alignment vertical="center" wrapText="1"/>
    </xf>
    <xf numFmtId="0" fontId="2" fillId="7" borderId="11" xfId="0" applyFont="1" applyFill="1" applyBorder="1" applyAlignment="1">
      <alignment vertical="center"/>
    </xf>
    <xf numFmtId="0" fontId="14" fillId="3" borderId="0" xfId="0" applyFont="1" applyFill="1" applyBorder="1" applyAlignment="1">
      <alignment horizontal="center" vertical="center"/>
    </xf>
    <xf numFmtId="0" fontId="0" fillId="3" borderId="0" xfId="0" applyFont="1" applyFill="1" applyBorder="1" applyAlignment="1">
      <alignment horizontal="center" vertical="center"/>
    </xf>
    <xf numFmtId="39" fontId="0" fillId="6" borderId="11" xfId="0" applyNumberFormat="1" applyFont="1" applyFill="1" applyBorder="1" applyAlignment="1">
      <alignment horizontal="center" vertical="center"/>
    </xf>
    <xf numFmtId="39" fontId="0" fillId="3" borderId="11" xfId="0" applyNumberFormat="1" applyFont="1" applyFill="1" applyBorder="1" applyAlignment="1">
      <alignment horizontal="center" vertical="center"/>
    </xf>
    <xf numFmtId="0" fontId="2" fillId="4" borderId="11" xfId="0" applyFont="1" applyFill="1" applyBorder="1" applyAlignment="1">
      <alignment vertical="center" wrapText="1"/>
    </xf>
    <xf numFmtId="183" fontId="4" fillId="3" borderId="13" xfId="0" applyNumberFormat="1" applyFont="1" applyFill="1" applyBorder="1" applyAlignment="1">
      <alignment horizontal="center" vertical="center"/>
    </xf>
    <xf numFmtId="183" fontId="4" fillId="3" borderId="14" xfId="0" applyNumberFormat="1" applyFont="1" applyFill="1" applyBorder="1" applyAlignment="1">
      <alignment horizontal="center" vertical="center"/>
    </xf>
    <xf numFmtId="183" fontId="4" fillId="3" borderId="15" xfId="0" applyNumberFormat="1" applyFont="1" applyFill="1" applyBorder="1" applyAlignment="1">
      <alignment horizontal="center" vertical="center"/>
    </xf>
    <xf numFmtId="39" fontId="0" fillId="0" borderId="11" xfId="0" applyNumberFormat="1" applyFont="1" applyFill="1" applyBorder="1" applyAlignment="1">
      <alignment horizontal="center" vertical="center"/>
    </xf>
    <xf numFmtId="183" fontId="2" fillId="3" borderId="11" xfId="0" applyNumberFormat="1" applyFont="1" applyFill="1" applyBorder="1" applyAlignment="1">
      <alignment horizontal="center" vertical="center"/>
    </xf>
    <xf numFmtId="0" fontId="0" fillId="5" borderId="11" xfId="0" applyFont="1" applyFill="1" applyBorder="1" applyAlignment="1">
      <alignment horizontal="left" vertical="center"/>
    </xf>
    <xf numFmtId="39" fontId="0" fillId="6" borderId="13" xfId="0" applyNumberFormat="1" applyFont="1" applyFill="1" applyBorder="1" applyAlignment="1">
      <alignment horizontal="center" vertical="center"/>
    </xf>
    <xf numFmtId="39" fontId="0" fillId="6" borderId="14" xfId="0" applyNumberFormat="1" applyFont="1" applyFill="1" applyBorder="1" applyAlignment="1">
      <alignment horizontal="center" vertical="center"/>
    </xf>
    <xf numFmtId="39" fontId="0" fillId="6" borderId="15" xfId="0" applyNumberFormat="1" applyFont="1" applyFill="1" applyBorder="1" applyAlignment="1">
      <alignment horizontal="center" vertical="center"/>
    </xf>
    <xf numFmtId="0" fontId="0" fillId="3" borderId="11" xfId="0" applyFont="1" applyFill="1" applyBorder="1" applyAlignment="1">
      <alignment horizontal="center" vertical="center" wrapText="1"/>
    </xf>
    <xf numFmtId="0" fontId="2" fillId="3" borderId="11" xfId="0" applyFont="1" applyFill="1" applyBorder="1" applyAlignment="1">
      <alignment horizontal="center" vertical="center" wrapText="1"/>
    </xf>
    <xf numFmtId="180" fontId="0" fillId="3" borderId="11" xfId="0" applyNumberFormat="1" applyFont="1" applyFill="1" applyBorder="1" applyAlignment="1">
      <alignment horizontal="center" vertical="center"/>
    </xf>
    <xf numFmtId="0" fontId="1" fillId="3" borderId="11" xfId="0" applyFont="1" applyFill="1" applyBorder="1" applyAlignment="1">
      <alignment vertical="center" wrapText="1"/>
    </xf>
    <xf numFmtId="0" fontId="0" fillId="3" borderId="16" xfId="0" applyFont="1" applyFill="1" applyBorder="1" applyAlignment="1">
      <alignment horizontal="center" vertical="center"/>
    </xf>
    <xf numFmtId="0" fontId="5" fillId="3" borderId="17" xfId="0" applyFont="1" applyFill="1" applyBorder="1" applyAlignment="1">
      <alignment vertical="center"/>
    </xf>
    <xf numFmtId="0" fontId="5" fillId="3" borderId="18" xfId="0" applyFont="1" applyFill="1" applyBorder="1" applyAlignment="1">
      <alignment vertical="center"/>
    </xf>
    <xf numFmtId="0" fontId="0" fillId="5" borderId="11" xfId="0" applyFont="1" applyFill="1" applyBorder="1" applyAlignment="1">
      <alignment vertical="center"/>
    </xf>
    <xf numFmtId="0" fontId="5" fillId="3" borderId="11" xfId="0" applyFont="1" applyFill="1" applyBorder="1" applyAlignment="1">
      <alignment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0" borderId="11" xfId="0" applyFont="1" applyFill="1" applyBorder="1" applyAlignment="1">
      <alignment vertical="center" wrapText="1"/>
    </xf>
    <xf numFmtId="39" fontId="24" fillId="3" borderId="11" xfId="0" applyNumberFormat="1" applyFont="1" applyFill="1" applyBorder="1" applyAlignment="1">
      <alignment horizontal="center" vertical="center" wrapText="1"/>
    </xf>
    <xf numFmtId="0" fontId="18" fillId="3" borderId="11" xfId="0" applyFont="1" applyFill="1" applyBorder="1" applyAlignment="1">
      <alignment vertical="center" wrapText="1"/>
    </xf>
    <xf numFmtId="0" fontId="2" fillId="4" borderId="11" xfId="0" applyFont="1" applyFill="1" applyBorder="1" applyAlignment="1">
      <alignment horizontal="center" vertical="center"/>
    </xf>
    <xf numFmtId="0" fontId="18" fillId="0" borderId="11" xfId="0" applyFont="1" applyFill="1" applyBorder="1" applyAlignment="1">
      <alignment vertical="center" wrapText="1"/>
    </xf>
    <xf numFmtId="0" fontId="2" fillId="4" borderId="11" xfId="0" applyFont="1" applyFill="1" applyBorder="1" applyAlignment="1">
      <alignment vertical="center"/>
    </xf>
    <xf numFmtId="0" fontId="2" fillId="3" borderId="11" xfId="0" applyFont="1" applyFill="1" applyBorder="1" applyAlignment="1">
      <alignment horizontal="left" vertical="center" indent="1"/>
    </xf>
    <xf numFmtId="183" fontId="2" fillId="0" borderId="13" xfId="0" applyNumberFormat="1" applyFont="1" applyFill="1" applyBorder="1" applyAlignment="1">
      <alignment horizontal="center" vertical="center"/>
    </xf>
    <xf numFmtId="183" fontId="2" fillId="0" borderId="14" xfId="0" applyNumberFormat="1" applyFont="1" applyFill="1" applyBorder="1" applyAlignment="1">
      <alignment horizontal="center" vertical="center"/>
    </xf>
    <xf numFmtId="183" fontId="2" fillId="0" borderId="15" xfId="0" applyNumberFormat="1" applyFont="1" applyFill="1" applyBorder="1" applyAlignment="1">
      <alignment horizontal="center" vertical="center"/>
    </xf>
    <xf numFmtId="183" fontId="2" fillId="0" borderId="11" xfId="0" applyNumberFormat="1" applyFont="1" applyFill="1" applyBorder="1" applyAlignment="1">
      <alignment horizontal="center" vertical="center"/>
    </xf>
    <xf numFmtId="0" fontId="2" fillId="3" borderId="0" xfId="0" applyFont="1" applyFill="1" applyBorder="1" applyAlignment="1">
      <alignment horizontal="center" vertical="center" wrapText="1"/>
    </xf>
    <xf numFmtId="0" fontId="0" fillId="3" borderId="11" xfId="0" applyFont="1" applyFill="1" applyBorder="1" applyAlignment="1">
      <alignment horizontal="center" vertical="center"/>
    </xf>
    <xf numFmtId="0" fontId="30" fillId="3" borderId="11" xfId="0" applyFont="1" applyFill="1" applyBorder="1" applyAlignment="1">
      <alignment horizontal="center" vertical="center"/>
    </xf>
    <xf numFmtId="0" fontId="11" fillId="3" borderId="11" xfId="0" applyFont="1" applyFill="1" applyBorder="1" applyAlignment="1">
      <alignment horizontal="center" vertical="center"/>
    </xf>
    <xf numFmtId="0" fontId="0" fillId="3" borderId="11" xfId="0" applyFont="1" applyFill="1" applyBorder="1" applyAlignment="1">
      <alignment horizontal="center" vertical="center"/>
    </xf>
    <xf numFmtId="0" fontId="18" fillId="8" borderId="11" xfId="0" applyFont="1" applyFill="1" applyBorder="1" applyAlignment="1">
      <alignment vertical="center" wrapText="1"/>
    </xf>
    <xf numFmtId="183" fontId="2" fillId="0" borderId="13" xfId="0" applyNumberFormat="1" applyFont="1" applyBorder="1" applyAlignment="1">
      <alignment horizontal="center" vertical="center"/>
    </xf>
    <xf numFmtId="183" fontId="2" fillId="0" borderId="15" xfId="0" applyNumberFormat="1" applyFont="1" applyBorder="1" applyAlignment="1">
      <alignment horizontal="center" vertical="center"/>
    </xf>
    <xf numFmtId="39" fontId="0" fillId="9" borderId="13" xfId="0" applyNumberFormat="1" applyFont="1" applyFill="1" applyBorder="1" applyAlignment="1">
      <alignment horizontal="center" vertical="center"/>
    </xf>
    <xf numFmtId="39" fontId="0" fillId="9" borderId="14" xfId="0" applyNumberFormat="1" applyFont="1" applyFill="1" applyBorder="1" applyAlignment="1">
      <alignment horizontal="center" vertical="center"/>
    </xf>
    <xf numFmtId="39" fontId="0" fillId="9" borderId="19" xfId="0" applyNumberFormat="1" applyFont="1" applyFill="1" applyBorder="1" applyAlignment="1">
      <alignment horizontal="center" vertical="center"/>
    </xf>
    <xf numFmtId="0" fontId="2" fillId="4" borderId="20" xfId="0" applyFont="1" applyFill="1" applyBorder="1" applyAlignment="1">
      <alignment horizontal="left" vertical="center" wrapText="1"/>
    </xf>
    <xf numFmtId="0" fontId="0" fillId="4" borderId="21" xfId="0" applyFill="1" applyBorder="1" applyAlignment="1">
      <alignment/>
    </xf>
    <xf numFmtId="0" fontId="0" fillId="4" borderId="22" xfId="0" applyFill="1" applyBorder="1" applyAlignment="1">
      <alignment/>
    </xf>
    <xf numFmtId="0" fontId="0" fillId="2" borderId="3" xfId="0" applyFont="1" applyFill="1" applyBorder="1" applyAlignment="1">
      <alignment horizontal="left" vertical="center"/>
    </xf>
    <xf numFmtId="0" fontId="0" fillId="2" borderId="14" xfId="0" applyFont="1" applyFill="1" applyBorder="1" applyAlignment="1">
      <alignment horizontal="left" vertical="center"/>
    </xf>
    <xf numFmtId="0" fontId="0" fillId="2" borderId="19" xfId="0" applyFont="1" applyFill="1" applyBorder="1" applyAlignment="1">
      <alignment horizontal="left" vertical="center"/>
    </xf>
    <xf numFmtId="0" fontId="6" fillId="0" borderId="3" xfId="0" applyFont="1" applyBorder="1" applyAlignment="1">
      <alignment horizontal="left" vertical="center" wrapText="1"/>
    </xf>
    <xf numFmtId="0" fontId="6" fillId="0" borderId="14" xfId="0" applyFont="1" applyBorder="1" applyAlignment="1">
      <alignment horizontal="left" vertical="center" wrapText="1"/>
    </xf>
    <xf numFmtId="0" fontId="6" fillId="0" borderId="19" xfId="0" applyFont="1" applyBorder="1" applyAlignment="1">
      <alignment horizontal="left" vertical="center" wrapText="1"/>
    </xf>
    <xf numFmtId="183" fontId="10" fillId="0" borderId="13" xfId="0" applyNumberFormat="1" applyFont="1" applyBorder="1" applyAlignment="1">
      <alignment horizontal="center" vertical="center"/>
    </xf>
    <xf numFmtId="183" fontId="10" fillId="0" borderId="15" xfId="0" applyNumberFormat="1" applyFont="1" applyBorder="1" applyAlignment="1">
      <alignment horizontal="center" vertical="center"/>
    </xf>
    <xf numFmtId="0" fontId="0" fillId="8" borderId="23" xfId="0" applyFont="1" applyFill="1" applyBorder="1" applyAlignment="1">
      <alignment horizontal="center" vertical="center" wrapText="1"/>
    </xf>
    <xf numFmtId="0" fontId="0" fillId="8" borderId="24" xfId="0" applyFont="1" applyFill="1" applyBorder="1" applyAlignment="1">
      <alignment horizontal="center" vertical="center" wrapText="1"/>
    </xf>
    <xf numFmtId="0" fontId="0" fillId="8" borderId="25" xfId="0" applyFont="1" applyFill="1" applyBorder="1" applyAlignment="1">
      <alignment horizontal="center" vertical="center" wrapText="1"/>
    </xf>
    <xf numFmtId="0" fontId="0" fillId="8" borderId="26" xfId="0" applyFont="1" applyFill="1" applyBorder="1" applyAlignment="1">
      <alignment horizontal="center" vertical="center" wrapText="1"/>
    </xf>
    <xf numFmtId="39" fontId="11" fillId="9" borderId="13" xfId="0" applyNumberFormat="1" applyFont="1" applyFill="1" applyBorder="1" applyAlignment="1">
      <alignment horizontal="center" vertical="center"/>
    </xf>
    <xf numFmtId="39" fontId="11" fillId="9" borderId="14" xfId="0" applyNumberFormat="1" applyFont="1" applyFill="1" applyBorder="1" applyAlignment="1">
      <alignment horizontal="center" vertical="center"/>
    </xf>
    <xf numFmtId="39" fontId="11" fillId="9" borderId="19" xfId="0" applyNumberFormat="1" applyFont="1" applyFill="1" applyBorder="1" applyAlignment="1">
      <alignment horizontal="center" vertical="center"/>
    </xf>
    <xf numFmtId="183" fontId="2" fillId="0" borderId="27" xfId="0" applyNumberFormat="1" applyFont="1" applyBorder="1" applyAlignment="1">
      <alignment horizontal="center" vertical="center"/>
    </xf>
    <xf numFmtId="183" fontId="2" fillId="0" borderId="28" xfId="0" applyNumberFormat="1" applyFont="1" applyBorder="1" applyAlignment="1">
      <alignment horizontal="center" vertical="center"/>
    </xf>
    <xf numFmtId="39" fontId="11" fillId="9" borderId="13" xfId="0" applyNumberFormat="1" applyFont="1" applyFill="1" applyBorder="1" applyAlignment="1">
      <alignment horizontal="center" vertical="center"/>
    </xf>
    <xf numFmtId="39" fontId="11" fillId="9" borderId="14" xfId="0" applyNumberFormat="1" applyFont="1" applyFill="1" applyBorder="1" applyAlignment="1">
      <alignment horizontal="center" vertical="center"/>
    </xf>
    <xf numFmtId="39" fontId="11" fillId="9" borderId="19" xfId="0" applyNumberFormat="1" applyFont="1" applyFill="1" applyBorder="1" applyAlignment="1">
      <alignment horizontal="center" vertical="center"/>
    </xf>
    <xf numFmtId="183" fontId="10" fillId="0" borderId="13" xfId="0" applyNumberFormat="1" applyFont="1" applyBorder="1" applyAlignment="1">
      <alignment horizontal="center" vertical="center"/>
    </xf>
    <xf numFmtId="183" fontId="10" fillId="0" borderId="15" xfId="0" applyNumberFormat="1" applyFont="1" applyBorder="1" applyAlignment="1">
      <alignment/>
    </xf>
    <xf numFmtId="39" fontId="11" fillId="9" borderId="15" xfId="0" applyNumberFormat="1" applyFont="1" applyFill="1" applyBorder="1" applyAlignment="1">
      <alignment horizontal="center" vertical="center"/>
    </xf>
    <xf numFmtId="39" fontId="11" fillId="0" borderId="13" xfId="0" applyNumberFormat="1" applyFont="1" applyFill="1" applyBorder="1" applyAlignment="1">
      <alignment horizontal="center" vertical="center"/>
    </xf>
    <xf numFmtId="39" fontId="11" fillId="0" borderId="19" xfId="0" applyNumberFormat="1" applyFont="1" applyFill="1" applyBorder="1" applyAlignment="1">
      <alignment horizontal="center" vertical="center"/>
    </xf>
    <xf numFmtId="39" fontId="0" fillId="9" borderId="27" xfId="0" applyNumberFormat="1" applyFont="1" applyFill="1" applyBorder="1" applyAlignment="1">
      <alignment horizontal="center" vertical="center"/>
    </xf>
    <xf numFmtId="39" fontId="0" fillId="9" borderId="29" xfId="0" applyNumberFormat="1" applyFont="1" applyFill="1" applyBorder="1" applyAlignment="1">
      <alignment horizontal="center" vertical="center"/>
    </xf>
    <xf numFmtId="39" fontId="0" fillId="9" borderId="30" xfId="0" applyNumberFormat="1" applyFont="1" applyFill="1" applyBorder="1" applyAlignment="1">
      <alignment horizontal="center" vertical="center"/>
    </xf>
    <xf numFmtId="0" fontId="2" fillId="0" borderId="31" xfId="0" applyFont="1" applyBorder="1" applyAlignment="1">
      <alignment horizontal="right" vertical="center"/>
    </xf>
    <xf numFmtId="0" fontId="2" fillId="0" borderId="18" xfId="0" applyFont="1" applyBorder="1" applyAlignment="1">
      <alignment horizontal="right" vertical="center"/>
    </xf>
    <xf numFmtId="0" fontId="2" fillId="0" borderId="32" xfId="0" applyFont="1" applyBorder="1" applyAlignment="1">
      <alignment horizontal="right" vertical="center"/>
    </xf>
    <xf numFmtId="0" fontId="2" fillId="0" borderId="33" xfId="0" applyFont="1" applyBorder="1" applyAlignment="1">
      <alignment horizontal="right" vertical="center" wrapText="1"/>
    </xf>
    <xf numFmtId="0" fontId="2" fillId="0" borderId="34" xfId="0" applyFont="1" applyBorder="1" applyAlignment="1">
      <alignment horizontal="right" vertical="center" wrapText="1"/>
    </xf>
    <xf numFmtId="0" fontId="2" fillId="0" borderId="35" xfId="0" applyFont="1" applyBorder="1" applyAlignment="1">
      <alignment horizontal="right" vertical="center" wrapText="1"/>
    </xf>
    <xf numFmtId="0" fontId="2" fillId="0" borderId="36" xfId="0" applyFont="1" applyBorder="1" applyAlignment="1">
      <alignment horizontal="right" vertical="center" wrapText="1"/>
    </xf>
    <xf numFmtId="0" fontId="2" fillId="0" borderId="17" xfId="0" applyFont="1" applyBorder="1" applyAlignment="1">
      <alignment horizontal="right" vertical="center" wrapText="1"/>
    </xf>
    <xf numFmtId="0" fontId="2" fillId="0" borderId="37" xfId="0" applyFont="1" applyBorder="1" applyAlignment="1">
      <alignment horizontal="right" vertical="center" wrapText="1"/>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32" xfId="0" applyFont="1" applyBorder="1" applyAlignment="1">
      <alignment horizontal="center" vertical="center"/>
    </xf>
    <xf numFmtId="0" fontId="3" fillId="0" borderId="31" xfId="0" applyFont="1" applyBorder="1" applyAlignment="1">
      <alignment horizontal="center" vertical="center"/>
    </xf>
    <xf numFmtId="0" fontId="3" fillId="0" borderId="18" xfId="0" applyFont="1" applyBorder="1" applyAlignment="1">
      <alignment horizontal="center" vertical="center"/>
    </xf>
    <xf numFmtId="0" fontId="3" fillId="0" borderId="32" xfId="0" applyFont="1" applyBorder="1" applyAlignment="1">
      <alignment horizontal="center" vertical="center"/>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32" xfId="0" applyFont="1" applyBorder="1" applyAlignment="1">
      <alignment horizontal="center" vertical="center"/>
    </xf>
    <xf numFmtId="183" fontId="2" fillId="0" borderId="13" xfId="0" applyNumberFormat="1" applyFont="1" applyBorder="1" applyAlignment="1">
      <alignment horizontal="center" vertical="center"/>
    </xf>
    <xf numFmtId="183" fontId="2" fillId="0" borderId="15" xfId="0" applyNumberFormat="1"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8" borderId="13" xfId="0" applyFont="1" applyFill="1" applyBorder="1" applyAlignment="1">
      <alignment horizontal="center" vertical="center" wrapText="1"/>
    </xf>
    <xf numFmtId="0" fontId="0" fillId="8" borderId="19" xfId="0" applyFont="1" applyFill="1" applyBorder="1" applyAlignment="1">
      <alignment horizontal="center" vertical="center" wrapText="1"/>
    </xf>
    <xf numFmtId="0" fontId="0" fillId="8" borderId="15" xfId="0" applyFont="1" applyFill="1" applyBorder="1" applyAlignment="1">
      <alignment horizontal="center" vertical="center" wrapText="1"/>
    </xf>
    <xf numFmtId="183" fontId="10" fillId="0" borderId="15" xfId="0" applyNumberFormat="1" applyFont="1" applyBorder="1" applyAlignment="1">
      <alignment horizontal="center" vertical="center"/>
    </xf>
    <xf numFmtId="180" fontId="11" fillId="9" borderId="13" xfId="0" applyNumberFormat="1" applyFont="1" applyFill="1" applyBorder="1" applyAlignment="1">
      <alignment horizontal="center" vertical="center"/>
    </xf>
    <xf numFmtId="180" fontId="11" fillId="9" borderId="15" xfId="0" applyNumberFormat="1"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2" borderId="3" xfId="0" applyFont="1" applyFill="1" applyBorder="1" applyAlignment="1">
      <alignment horizontal="left" vertical="center"/>
    </xf>
    <xf numFmtId="0" fontId="0" fillId="2" borderId="14" xfId="0" applyFont="1" applyFill="1" applyBorder="1" applyAlignment="1">
      <alignment horizontal="left" vertical="center"/>
    </xf>
    <xf numFmtId="0" fontId="0" fillId="2" borderId="19" xfId="0" applyFont="1" applyFill="1" applyBorder="1" applyAlignment="1">
      <alignment horizontal="left" vertical="center"/>
    </xf>
    <xf numFmtId="39" fontId="11" fillId="0" borderId="13" xfId="0" applyNumberFormat="1" applyFont="1" applyFill="1" applyBorder="1" applyAlignment="1">
      <alignment horizontal="center" vertical="center"/>
    </xf>
    <xf numFmtId="39" fontId="11" fillId="0" borderId="19" xfId="0" applyNumberFormat="1" applyFont="1" applyFill="1" applyBorder="1" applyAlignment="1">
      <alignment horizontal="center" vertical="center"/>
    </xf>
    <xf numFmtId="39" fontId="0" fillId="9" borderId="15" xfId="0" applyNumberFormat="1" applyFont="1" applyFill="1" applyBorder="1" applyAlignment="1">
      <alignment horizontal="center" vertical="center"/>
    </xf>
    <xf numFmtId="39" fontId="0" fillId="0" borderId="13" xfId="0" applyNumberFormat="1" applyFont="1" applyFill="1" applyBorder="1" applyAlignment="1">
      <alignment horizontal="center" vertical="center"/>
    </xf>
    <xf numFmtId="39" fontId="0" fillId="0" borderId="19" xfId="0" applyNumberFormat="1" applyFont="1" applyFill="1" applyBorder="1" applyAlignment="1">
      <alignment horizontal="center" vertical="center"/>
    </xf>
    <xf numFmtId="39" fontId="11" fillId="9" borderId="15" xfId="0" applyNumberFormat="1" applyFont="1" applyFill="1" applyBorder="1" applyAlignment="1">
      <alignment horizontal="center" vertical="center"/>
    </xf>
    <xf numFmtId="0" fontId="2" fillId="2" borderId="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9" xfId="0" applyFont="1" applyFill="1" applyBorder="1" applyAlignment="1">
      <alignment horizontal="left" vertical="center"/>
    </xf>
    <xf numFmtId="39" fontId="0" fillId="9" borderId="13" xfId="0" applyNumberFormat="1" applyFont="1" applyFill="1" applyBorder="1" applyAlignment="1">
      <alignment horizontal="center" vertical="center"/>
    </xf>
    <xf numFmtId="39" fontId="0" fillId="9" borderId="14" xfId="0" applyNumberFormat="1" applyFont="1" applyFill="1" applyBorder="1" applyAlignment="1">
      <alignment horizontal="center" vertical="center"/>
    </xf>
    <xf numFmtId="39" fontId="0" fillId="9" borderId="19" xfId="0" applyNumberFormat="1" applyFont="1" applyFill="1" applyBorder="1" applyAlignment="1">
      <alignment horizontal="center" vertical="center"/>
    </xf>
    <xf numFmtId="0" fontId="8" fillId="6" borderId="3"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9" xfId="0" applyFont="1" applyFill="1" applyBorder="1" applyAlignment="1">
      <alignment horizontal="left" vertical="center" wrapText="1"/>
    </xf>
    <xf numFmtId="183" fontId="2" fillId="0" borderId="15" xfId="0" applyNumberFormat="1" applyFont="1" applyBorder="1" applyAlignment="1">
      <alignment/>
    </xf>
    <xf numFmtId="39" fontId="0" fillId="0" borderId="27" xfId="0" applyNumberFormat="1" applyFont="1" applyBorder="1" applyAlignment="1">
      <alignment horizontal="center" vertical="center"/>
    </xf>
    <xf numFmtId="39" fontId="0" fillId="0" borderId="29" xfId="0" applyNumberFormat="1" applyFont="1" applyBorder="1" applyAlignment="1">
      <alignment horizontal="center" vertical="center"/>
    </xf>
    <xf numFmtId="39" fontId="0" fillId="0" borderId="30" xfId="0" applyNumberFormat="1" applyFont="1" applyBorder="1" applyAlignment="1">
      <alignment horizontal="center" vertical="center"/>
    </xf>
    <xf numFmtId="0" fontId="0" fillId="8" borderId="14" xfId="0" applyFont="1" applyFill="1" applyBorder="1" applyAlignment="1">
      <alignment horizontal="center" vertical="center" wrapText="1"/>
    </xf>
    <xf numFmtId="183" fontId="2" fillId="0" borderId="15" xfId="0" applyNumberFormat="1" applyFont="1" applyBorder="1" applyAlignment="1">
      <alignment/>
    </xf>
    <xf numFmtId="183" fontId="2" fillId="0" borderId="37" xfId="0" applyNumberFormat="1" applyFont="1" applyBorder="1" applyAlignment="1">
      <alignment horizontal="center" vertical="center"/>
    </xf>
    <xf numFmtId="183" fontId="2" fillId="0" borderId="36" xfId="0" applyNumberFormat="1" applyFont="1" applyBorder="1" applyAlignment="1">
      <alignment horizontal="center" vertical="center"/>
    </xf>
    <xf numFmtId="0" fontId="2" fillId="4" borderId="43" xfId="0" applyFont="1" applyFill="1" applyBorder="1" applyAlignment="1">
      <alignment horizontal="left" vertical="center" wrapText="1"/>
    </xf>
    <xf numFmtId="0" fontId="0" fillId="4" borderId="16" xfId="0" applyFill="1" applyBorder="1" applyAlignment="1">
      <alignment/>
    </xf>
    <xf numFmtId="0" fontId="0" fillId="4" borderId="44" xfId="0" applyFill="1" applyBorder="1" applyAlignment="1">
      <alignment/>
    </xf>
    <xf numFmtId="39" fontId="0" fillId="9" borderId="37" xfId="0" applyNumberFormat="1" applyFont="1" applyFill="1" applyBorder="1" applyAlignment="1">
      <alignment horizontal="center" vertical="center"/>
    </xf>
    <xf numFmtId="39" fontId="0" fillId="9" borderId="45" xfId="0" applyNumberFormat="1" applyFont="1" applyFill="1" applyBorder="1" applyAlignment="1">
      <alignment horizontal="center" vertical="center"/>
    </xf>
    <xf numFmtId="39" fontId="0" fillId="9" borderId="46" xfId="0" applyNumberFormat="1" applyFont="1" applyFill="1" applyBorder="1" applyAlignment="1">
      <alignment horizontal="center" vertical="center"/>
    </xf>
    <xf numFmtId="183" fontId="10" fillId="0" borderId="11" xfId="0" applyNumberFormat="1" applyFont="1" applyBorder="1" applyAlignment="1">
      <alignment horizontal="center" vertical="center"/>
    </xf>
    <xf numFmtId="183" fontId="2" fillId="0" borderId="11" xfId="0" applyNumberFormat="1" applyFont="1" applyBorder="1" applyAlignment="1">
      <alignment horizontal="center" vertical="center"/>
    </xf>
    <xf numFmtId="0" fontId="6" fillId="0" borderId="5" xfId="0" applyFont="1" applyBorder="1" applyAlignment="1">
      <alignment horizontal="left" vertical="center" wrapText="1"/>
    </xf>
    <xf numFmtId="0" fontId="6" fillId="0" borderId="47" xfId="0" applyFont="1" applyBorder="1" applyAlignment="1">
      <alignment horizontal="left" vertical="center" wrapText="1"/>
    </xf>
    <xf numFmtId="0" fontId="6" fillId="0" borderId="48" xfId="0" applyFont="1" applyBorder="1" applyAlignment="1">
      <alignment horizontal="left" vertical="center" wrapText="1"/>
    </xf>
    <xf numFmtId="0" fontId="6" fillId="0" borderId="1" xfId="0" applyFont="1" applyBorder="1" applyAlignment="1">
      <alignment horizontal="left" vertical="center" wrapText="1"/>
    </xf>
    <xf numFmtId="0" fontId="6" fillId="0" borderId="11" xfId="0" applyFont="1" applyBorder="1" applyAlignment="1">
      <alignment horizontal="left" vertical="center" wrapText="1"/>
    </xf>
    <xf numFmtId="0" fontId="6" fillId="0" borderId="49" xfId="0" applyFont="1" applyBorder="1" applyAlignment="1">
      <alignment horizontal="left" vertical="center" wrapText="1"/>
    </xf>
    <xf numFmtId="39" fontId="11" fillId="9" borderId="11" xfId="0" applyNumberFormat="1" applyFont="1" applyFill="1" applyBorder="1" applyAlignment="1">
      <alignment horizontal="center" vertical="center"/>
    </xf>
    <xf numFmtId="39" fontId="11" fillId="9" borderId="49" xfId="0" applyNumberFormat="1" applyFont="1" applyFill="1" applyBorder="1" applyAlignment="1">
      <alignment horizontal="center" vertical="center"/>
    </xf>
    <xf numFmtId="39" fontId="0" fillId="9" borderId="11" xfId="0" applyNumberFormat="1" applyFont="1" applyFill="1" applyBorder="1" applyAlignment="1">
      <alignment horizontal="center" vertical="center"/>
    </xf>
    <xf numFmtId="39" fontId="0" fillId="9" borderId="49" xfId="0" applyNumberFormat="1" applyFont="1" applyFill="1" applyBorder="1" applyAlignment="1">
      <alignment horizontal="center" vertical="center"/>
    </xf>
    <xf numFmtId="0" fontId="0" fillId="8" borderId="40" xfId="0" applyFont="1" applyFill="1" applyBorder="1" applyAlignment="1">
      <alignment horizontal="center" vertical="center" wrapText="1"/>
    </xf>
    <xf numFmtId="0" fontId="0" fillId="8" borderId="38" xfId="0" applyFont="1" applyFill="1" applyBorder="1" applyAlignment="1">
      <alignment horizontal="center" vertical="center" wrapText="1"/>
    </xf>
    <xf numFmtId="0" fontId="0" fillId="8" borderId="50" xfId="0" applyFont="1" applyFill="1" applyBorder="1" applyAlignment="1">
      <alignment horizontal="center" vertical="center" wrapText="1"/>
    </xf>
    <xf numFmtId="0" fontId="0" fillId="8" borderId="51" xfId="0" applyFont="1" applyFill="1" applyBorder="1" applyAlignment="1">
      <alignment horizontal="center" vertical="center" wrapText="1"/>
    </xf>
    <xf numFmtId="0" fontId="0" fillId="9" borderId="13" xfId="0" applyFont="1" applyFill="1" applyBorder="1" applyAlignment="1">
      <alignment horizontal="center" vertical="center"/>
    </xf>
    <xf numFmtId="0" fontId="0" fillId="9" borderId="14" xfId="0" applyFont="1" applyFill="1" applyBorder="1" applyAlignment="1">
      <alignment horizontal="center" vertical="center"/>
    </xf>
    <xf numFmtId="0" fontId="0" fillId="9" borderId="19" xfId="0" applyFont="1" applyFill="1" applyBorder="1" applyAlignment="1">
      <alignment horizontal="center" vertical="center"/>
    </xf>
    <xf numFmtId="180" fontId="0" fillId="0" borderId="13" xfId="0" applyNumberFormat="1" applyFont="1" applyBorder="1" applyAlignment="1">
      <alignment horizontal="center" vertical="center"/>
    </xf>
    <xf numFmtId="180" fontId="0" fillId="0" borderId="14" xfId="0" applyNumberFormat="1" applyFont="1" applyBorder="1" applyAlignment="1">
      <alignment horizontal="center" vertical="center"/>
    </xf>
    <xf numFmtId="180" fontId="0" fillId="0" borderId="19" xfId="0" applyNumberFormat="1" applyFont="1" applyBorder="1" applyAlignment="1">
      <alignment horizontal="center" vertical="center"/>
    </xf>
    <xf numFmtId="0" fontId="0" fillId="0" borderId="14" xfId="0" applyBorder="1" applyAlignment="1">
      <alignment/>
    </xf>
    <xf numFmtId="0" fontId="0" fillId="0" borderId="19" xfId="0" applyBorder="1" applyAlignment="1">
      <alignment/>
    </xf>
    <xf numFmtId="0" fontId="0" fillId="0" borderId="3" xfId="0" applyFont="1" applyBorder="1" applyAlignment="1">
      <alignment horizontal="left" vertical="center"/>
    </xf>
    <xf numFmtId="0" fontId="0" fillId="0" borderId="14" xfId="0" applyFont="1" applyBorder="1" applyAlignment="1">
      <alignment horizontal="left" vertical="center"/>
    </xf>
    <xf numFmtId="0" fontId="0" fillId="0" borderId="19" xfId="0" applyFont="1" applyBorder="1" applyAlignment="1">
      <alignment horizontal="left" vertical="center"/>
    </xf>
    <xf numFmtId="0" fontId="6" fillId="0" borderId="6"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39" fontId="5" fillId="0" borderId="37" xfId="0" applyNumberFormat="1" applyFont="1" applyBorder="1" applyAlignment="1">
      <alignment horizontal="center" vertical="center" wrapText="1"/>
    </xf>
    <xf numFmtId="39" fontId="5" fillId="0" borderId="45" xfId="0" applyNumberFormat="1" applyFont="1" applyBorder="1" applyAlignment="1">
      <alignment horizontal="center" vertical="center" wrapText="1"/>
    </xf>
    <xf numFmtId="39" fontId="5" fillId="0" borderId="46" xfId="0" applyNumberFormat="1" applyFont="1" applyBorder="1" applyAlignment="1">
      <alignment horizontal="center" vertical="center" wrapText="1"/>
    </xf>
    <xf numFmtId="39" fontId="5" fillId="0" borderId="35" xfId="0" applyNumberFormat="1" applyFont="1" applyBorder="1" applyAlignment="1">
      <alignment horizontal="center" vertical="center" wrapText="1"/>
    </xf>
    <xf numFmtId="39" fontId="5" fillId="0" borderId="16" xfId="0" applyNumberFormat="1" applyFont="1" applyBorder="1" applyAlignment="1">
      <alignment horizontal="center" vertical="center" wrapText="1"/>
    </xf>
    <xf numFmtId="39" fontId="5" fillId="0" borderId="44" xfId="0" applyNumberFormat="1" applyFont="1" applyBorder="1" applyAlignment="1">
      <alignment horizontal="center" vertical="center" wrapText="1"/>
    </xf>
    <xf numFmtId="183" fontId="10" fillId="0" borderId="27" xfId="0" applyNumberFormat="1" applyFont="1" applyBorder="1" applyAlignment="1">
      <alignment horizontal="center" vertical="center"/>
    </xf>
    <xf numFmtId="183" fontId="10" fillId="0" borderId="28" xfId="0" applyNumberFormat="1" applyFont="1" applyBorder="1" applyAlignment="1">
      <alignment horizontal="center" vertical="center"/>
    </xf>
    <xf numFmtId="39" fontId="6" fillId="0" borderId="3" xfId="0" applyNumberFormat="1" applyFont="1" applyBorder="1" applyAlignment="1">
      <alignment horizontal="left" vertical="center" wrapText="1"/>
    </xf>
    <xf numFmtId="39" fontId="6" fillId="0" borderId="14" xfId="0" applyNumberFormat="1" applyFont="1" applyBorder="1" applyAlignment="1">
      <alignment horizontal="left" vertical="center" wrapText="1"/>
    </xf>
    <xf numFmtId="39" fontId="6" fillId="0" borderId="19" xfId="0" applyNumberFormat="1" applyFont="1" applyBorder="1" applyAlignment="1">
      <alignment horizontal="left" vertical="center" wrapText="1"/>
    </xf>
    <xf numFmtId="39" fontId="11" fillId="9" borderId="27" xfId="0" applyNumberFormat="1" applyFont="1" applyFill="1" applyBorder="1" applyAlignment="1">
      <alignment horizontal="center" vertical="center"/>
    </xf>
    <xf numFmtId="39" fontId="11" fillId="9" borderId="29" xfId="0" applyNumberFormat="1" applyFont="1" applyFill="1" applyBorder="1" applyAlignment="1">
      <alignment horizontal="center" vertical="center"/>
    </xf>
    <xf numFmtId="39" fontId="11" fillId="9" borderId="30" xfId="0" applyNumberFormat="1" applyFont="1" applyFill="1" applyBorder="1" applyAlignment="1">
      <alignment horizontal="center" vertical="center"/>
    </xf>
    <xf numFmtId="39" fontId="0" fillId="2" borderId="13" xfId="0" applyNumberFormat="1" applyFont="1" applyFill="1" applyBorder="1" applyAlignment="1">
      <alignment horizontal="center" vertical="center"/>
    </xf>
    <xf numFmtId="39" fontId="0" fillId="2" borderId="14" xfId="0" applyNumberFormat="1" applyFont="1" applyFill="1" applyBorder="1" applyAlignment="1">
      <alignment horizontal="center" vertical="center"/>
    </xf>
    <xf numFmtId="39" fontId="0" fillId="2" borderId="19" xfId="0" applyNumberFormat="1" applyFont="1" applyFill="1" applyBorder="1" applyAlignment="1">
      <alignment horizontal="center" vertical="center"/>
    </xf>
    <xf numFmtId="39" fontId="0" fillId="2" borderId="15" xfId="0" applyNumberFormat="1" applyFont="1" applyFill="1" applyBorder="1" applyAlignment="1">
      <alignment horizontal="center" vertical="center"/>
    </xf>
    <xf numFmtId="0" fontId="2" fillId="4" borderId="16" xfId="0" applyFont="1" applyFill="1" applyBorder="1" applyAlignment="1">
      <alignment horizontal="left" vertical="center" wrapText="1"/>
    </xf>
    <xf numFmtId="0" fontId="2" fillId="4" borderId="44" xfId="0" applyFont="1" applyFill="1" applyBorder="1" applyAlignment="1">
      <alignment horizontal="left" vertical="center" wrapText="1"/>
    </xf>
    <xf numFmtId="183" fontId="2" fillId="0" borderId="11" xfId="0" applyNumberFormat="1" applyFont="1" applyBorder="1" applyAlignment="1">
      <alignment horizontal="center" vertical="center"/>
    </xf>
    <xf numFmtId="0" fontId="5" fillId="0" borderId="3" xfId="0" applyFont="1" applyBorder="1" applyAlignment="1">
      <alignment horizontal="left" vertical="center"/>
    </xf>
    <xf numFmtId="0" fontId="5" fillId="0" borderId="14" xfId="0" applyFont="1" applyBorder="1" applyAlignment="1">
      <alignment horizontal="left" vertical="center"/>
    </xf>
    <xf numFmtId="0" fontId="5" fillId="0" borderId="19" xfId="0" applyFont="1" applyBorder="1" applyAlignment="1">
      <alignment horizontal="left" vertical="center"/>
    </xf>
    <xf numFmtId="0" fontId="1" fillId="0" borderId="11" xfId="0" applyFont="1" applyBorder="1" applyAlignment="1">
      <alignment horizontal="left" vertical="center"/>
    </xf>
    <xf numFmtId="0" fontId="1" fillId="0" borderId="49" xfId="0" applyFont="1" applyBorder="1" applyAlignment="1">
      <alignment horizontal="left" vertical="center"/>
    </xf>
    <xf numFmtId="0" fontId="5" fillId="0" borderId="3" xfId="0" applyFont="1" applyBorder="1" applyAlignment="1">
      <alignment horizontal="left" vertical="center" wrapText="1"/>
    </xf>
    <xf numFmtId="0" fontId="5" fillId="0" borderId="14" xfId="0" applyFont="1" applyBorder="1" applyAlignment="1">
      <alignment horizontal="left" vertical="center" wrapText="1"/>
    </xf>
    <xf numFmtId="0" fontId="5" fillId="0" borderId="19" xfId="0" applyFont="1" applyBorder="1" applyAlignment="1">
      <alignment horizontal="left" vertical="center" wrapText="1"/>
    </xf>
    <xf numFmtId="39" fontId="6" fillId="0" borderId="52" xfId="0" applyNumberFormat="1" applyFont="1" applyBorder="1" applyAlignment="1">
      <alignment horizontal="left" vertical="center" wrapText="1"/>
    </xf>
    <xf numFmtId="39" fontId="6" fillId="0" borderId="50" xfId="0" applyNumberFormat="1" applyFont="1" applyBorder="1" applyAlignment="1">
      <alignment horizontal="left" vertical="center" wrapText="1"/>
    </xf>
    <xf numFmtId="39" fontId="6" fillId="0" borderId="51" xfId="0" applyNumberFormat="1" applyFont="1" applyBorder="1" applyAlignment="1">
      <alignment horizontal="left" vertical="center" wrapText="1"/>
    </xf>
    <xf numFmtId="0" fontId="5" fillId="0" borderId="6"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9" xfId="0" applyFont="1" applyBorder="1" applyAlignment="1">
      <alignment horizontal="left" vertical="center"/>
    </xf>
    <xf numFmtId="0" fontId="5" fillId="0" borderId="9" xfId="0" applyFont="1" applyBorder="1" applyAlignment="1">
      <alignment horizontal="left" vertical="center"/>
    </xf>
    <xf numFmtId="0" fontId="5" fillId="0" borderId="53" xfId="0" applyFont="1" applyBorder="1" applyAlignment="1">
      <alignment horizontal="left" vertical="center"/>
    </xf>
    <xf numFmtId="0" fontId="5" fillId="0" borderId="2" xfId="0" applyFont="1" applyBorder="1" applyAlignment="1">
      <alignment horizontal="left" vertical="center"/>
    </xf>
    <xf numFmtId="0" fontId="12" fillId="0" borderId="11" xfId="0" applyFont="1" applyBorder="1" applyAlignment="1">
      <alignment horizontal="left" vertical="center"/>
    </xf>
    <xf numFmtId="0" fontId="12" fillId="0" borderId="49"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39" fontId="6" fillId="0" borderId="12" xfId="0" applyNumberFormat="1" applyFont="1" applyBorder="1" applyAlignment="1">
      <alignment horizontal="left" vertical="center" wrapText="1"/>
    </xf>
    <xf numFmtId="39" fontId="6" fillId="0" borderId="0" xfId="0" applyNumberFormat="1" applyFont="1" applyBorder="1" applyAlignment="1">
      <alignment horizontal="left" vertical="center" wrapText="1"/>
    </xf>
    <xf numFmtId="39" fontId="6" fillId="0" borderId="54" xfId="0" applyNumberFormat="1" applyFont="1" applyBorder="1" applyAlignment="1">
      <alignment horizontal="left" vertical="center" wrapText="1"/>
    </xf>
    <xf numFmtId="39" fontId="0" fillId="9" borderId="13" xfId="0" applyNumberFormat="1" applyFont="1" applyFill="1" applyBorder="1" applyAlignment="1">
      <alignment horizontal="center" vertical="center"/>
    </xf>
    <xf numFmtId="39" fontId="0" fillId="9" borderId="14" xfId="0" applyNumberFormat="1" applyFont="1" applyFill="1" applyBorder="1" applyAlignment="1">
      <alignment horizontal="center" vertical="center"/>
    </xf>
    <xf numFmtId="39" fontId="0" fillId="9" borderId="19" xfId="0" applyNumberFormat="1" applyFont="1" applyFill="1" applyBorder="1" applyAlignment="1">
      <alignment horizontal="center" vertical="center"/>
    </xf>
    <xf numFmtId="0" fontId="4" fillId="2" borderId="3" xfId="0" applyFont="1" applyFill="1" applyBorder="1" applyAlignment="1">
      <alignment horizontal="left" vertical="center"/>
    </xf>
    <xf numFmtId="0" fontId="4" fillId="2" borderId="14" xfId="0" applyFont="1" applyFill="1" applyBorder="1" applyAlignment="1">
      <alignment horizontal="left" vertical="center"/>
    </xf>
    <xf numFmtId="0" fontId="4" fillId="2" borderId="19" xfId="0" applyFont="1" applyFill="1" applyBorder="1" applyAlignment="1">
      <alignment horizontal="left"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K194"/>
  <sheetViews>
    <sheetView showGridLines="0" tabSelected="1" view="pageBreakPreview" zoomScale="110" zoomScaleNormal="85" zoomScaleSheetLayoutView="110" workbookViewId="0" topLeftCell="B1">
      <selection activeCell="B6" sqref="A6:IV6"/>
    </sheetView>
  </sheetViews>
  <sheetFormatPr defaultColWidth="9.140625" defaultRowHeight="12.75"/>
  <cols>
    <col min="1" max="1" width="1.7109375" style="42" customWidth="1"/>
    <col min="2" max="2" width="80.28125" style="42" customWidth="1"/>
    <col min="3" max="4" width="9.140625" style="52" customWidth="1"/>
    <col min="5" max="6" width="9.140625" style="42" customWidth="1"/>
    <col min="7" max="7" width="0.9921875" style="42" customWidth="1"/>
    <col min="8" max="8" width="9.7109375" style="63" bestFit="1" customWidth="1"/>
    <col min="9" max="9" width="10.8515625" style="60" customWidth="1"/>
    <col min="10" max="16384" width="9.140625" style="42" customWidth="1"/>
  </cols>
  <sheetData>
    <row r="1" spans="1:6" ht="12.75">
      <c r="A1" s="43"/>
      <c r="B1" s="116"/>
      <c r="C1" s="116"/>
      <c r="D1" s="116"/>
      <c r="E1" s="116"/>
      <c r="F1" s="116"/>
    </row>
    <row r="2" spans="1:9" ht="12.75">
      <c r="A2" s="43"/>
      <c r="B2" s="80"/>
      <c r="C2" s="80"/>
      <c r="D2" s="80"/>
      <c r="E2" s="80"/>
      <c r="F2" s="80"/>
      <c r="H2" s="64"/>
      <c r="I2" s="61"/>
    </row>
    <row r="3" spans="1:9" ht="15.75">
      <c r="A3" s="43"/>
      <c r="B3" s="79" t="s">
        <v>266</v>
      </c>
      <c r="C3" s="79"/>
      <c r="D3" s="79"/>
      <c r="E3" s="79"/>
      <c r="F3" s="79"/>
      <c r="G3" s="47"/>
      <c r="H3" s="64"/>
      <c r="I3" s="62"/>
    </row>
    <row r="4" spans="1:9" ht="12.75">
      <c r="A4" s="43"/>
      <c r="B4" s="80" t="s">
        <v>14</v>
      </c>
      <c r="C4" s="80"/>
      <c r="D4" s="80"/>
      <c r="E4" s="80"/>
      <c r="F4" s="80"/>
      <c r="H4" s="64" t="s">
        <v>10</v>
      </c>
      <c r="I4" s="61">
        <v>1.18</v>
      </c>
    </row>
    <row r="5" spans="1:6" ht="12.75">
      <c r="A5" s="43"/>
      <c r="B5" s="80"/>
      <c r="C5" s="80"/>
      <c r="D5" s="80"/>
      <c r="E5" s="80"/>
      <c r="F5" s="80"/>
    </row>
    <row r="6" spans="1:6" ht="12.75">
      <c r="A6" s="43"/>
      <c r="B6" s="97"/>
      <c r="C6" s="97"/>
      <c r="D6" s="97"/>
      <c r="E6" s="97"/>
      <c r="F6" s="97"/>
    </row>
    <row r="7" spans="2:6" ht="12.75">
      <c r="B7" s="44" t="s">
        <v>51</v>
      </c>
      <c r="C7" s="118" t="s">
        <v>303</v>
      </c>
      <c r="D7" s="118"/>
      <c r="E7" s="118"/>
      <c r="F7" s="118"/>
    </row>
    <row r="8" spans="2:6" ht="12.75">
      <c r="B8" s="44" t="s">
        <v>52</v>
      </c>
      <c r="C8" s="119" t="s">
        <v>272</v>
      </c>
      <c r="D8" s="120"/>
      <c r="E8" s="120"/>
      <c r="F8" s="120"/>
    </row>
    <row r="9" spans="2:6" ht="12.75">
      <c r="B9" s="78" t="s">
        <v>44</v>
      </c>
      <c r="C9" s="78"/>
      <c r="D9" s="78"/>
      <c r="E9" s="78"/>
      <c r="F9" s="78"/>
    </row>
    <row r="10" spans="1:9" s="47" customFormat="1" ht="15" customHeight="1">
      <c r="A10" s="42"/>
      <c r="B10" s="107" t="s">
        <v>271</v>
      </c>
      <c r="C10" s="107"/>
      <c r="D10" s="107"/>
      <c r="E10" s="107"/>
      <c r="F10" s="107"/>
      <c r="H10" s="63"/>
      <c r="I10" s="60"/>
    </row>
    <row r="11" spans="2:9" s="47" customFormat="1" ht="12.75">
      <c r="B11" s="50" t="s">
        <v>16</v>
      </c>
      <c r="C11" s="117" t="s">
        <v>17</v>
      </c>
      <c r="D11" s="117"/>
      <c r="E11" s="117"/>
      <c r="F11" s="117"/>
      <c r="H11" s="63"/>
      <c r="I11" s="60"/>
    </row>
    <row r="12" spans="1:6" ht="35.25" customHeight="1">
      <c r="A12" s="47"/>
      <c r="B12" s="53" t="s">
        <v>4</v>
      </c>
      <c r="C12" s="94" t="s">
        <v>238</v>
      </c>
      <c r="D12" s="94"/>
      <c r="E12" s="93" t="s">
        <v>239</v>
      </c>
      <c r="F12" s="93"/>
    </row>
    <row r="13" spans="2:8" ht="12.75">
      <c r="B13" s="40" t="s">
        <v>3</v>
      </c>
      <c r="C13" s="88">
        <f>ROUNDDOWN(E13/$I$4,4)</f>
        <v>12.7118</v>
      </c>
      <c r="D13" s="88"/>
      <c r="E13" s="81">
        <v>15</v>
      </c>
      <c r="F13" s="81"/>
      <c r="H13" s="68">
        <f>C13*1.18</f>
        <v>14.999924</v>
      </c>
    </row>
    <row r="14" spans="2:6" ht="12.75">
      <c r="B14" s="78" t="s">
        <v>45</v>
      </c>
      <c r="C14" s="78"/>
      <c r="D14" s="78"/>
      <c r="E14" s="78"/>
      <c r="F14" s="78"/>
    </row>
    <row r="15" spans="2:6" ht="12.75">
      <c r="B15" s="38" t="s">
        <v>20</v>
      </c>
      <c r="C15" s="88">
        <v>0</v>
      </c>
      <c r="D15" s="88"/>
      <c r="E15" s="95">
        <v>0</v>
      </c>
      <c r="F15" s="95"/>
    </row>
    <row r="16" spans="2:6" ht="12.75">
      <c r="B16" s="78" t="s">
        <v>46</v>
      </c>
      <c r="C16" s="78"/>
      <c r="D16" s="78"/>
      <c r="E16" s="78"/>
      <c r="F16" s="78"/>
    </row>
    <row r="17" spans="2:6" ht="25.5">
      <c r="B17" s="76" t="s">
        <v>267</v>
      </c>
      <c r="C17" s="88">
        <f>ROUND(E17/$I$4,4)</f>
        <v>0</v>
      </c>
      <c r="D17" s="88"/>
      <c r="E17" s="82">
        <v>0</v>
      </c>
      <c r="F17" s="82"/>
    </row>
    <row r="18" spans="2:8" ht="12.75">
      <c r="B18" s="75" t="s">
        <v>318</v>
      </c>
      <c r="C18" s="88">
        <f>ROUNDDOWN(E18/$I$4,4)</f>
        <v>0.4237</v>
      </c>
      <c r="D18" s="88"/>
      <c r="E18" s="81">
        <v>0.5</v>
      </c>
      <c r="F18" s="81"/>
      <c r="H18" s="63">
        <f>C18*1.18</f>
        <v>0.499966</v>
      </c>
    </row>
    <row r="19" spans="2:8" ht="25.5">
      <c r="B19" s="76" t="s">
        <v>319</v>
      </c>
      <c r="C19" s="88">
        <f>ROUNDDOWN(E19/$I$4,4)</f>
        <v>1.2711</v>
      </c>
      <c r="D19" s="88"/>
      <c r="E19" s="81">
        <v>1.5</v>
      </c>
      <c r="F19" s="81"/>
      <c r="H19" s="63">
        <f>C19*1.18</f>
        <v>1.4998979999999997</v>
      </c>
    </row>
    <row r="20" spans="2:8" ht="12.75">
      <c r="B20" s="75" t="s">
        <v>320</v>
      </c>
      <c r="C20" s="88">
        <f>ROUNDDOWN(E20/$I$4,4)</f>
        <v>2.1186</v>
      </c>
      <c r="D20" s="88"/>
      <c r="E20" s="81">
        <v>2.5</v>
      </c>
      <c r="F20" s="81"/>
      <c r="H20" s="63">
        <f>C20*1.18</f>
        <v>2.499948</v>
      </c>
    </row>
    <row r="21" spans="2:8" ht="12.75">
      <c r="B21" s="38" t="s">
        <v>31</v>
      </c>
      <c r="C21" s="88">
        <f>ROUNDDOWN(E21/$I$4,4)</f>
        <v>2.5423</v>
      </c>
      <c r="D21" s="88"/>
      <c r="E21" s="87">
        <v>3</v>
      </c>
      <c r="F21" s="87"/>
      <c r="H21" s="63">
        <f>C21*1.18</f>
        <v>2.999914</v>
      </c>
    </row>
    <row r="22" spans="2:8" ht="12.75">
      <c r="B22" s="39" t="s">
        <v>181</v>
      </c>
      <c r="C22" s="88">
        <f>ROUNDDOWN(E22/$I$4,4)</f>
        <v>0.4237</v>
      </c>
      <c r="D22" s="88"/>
      <c r="E22" s="81">
        <f>E18</f>
        <v>0.5</v>
      </c>
      <c r="F22" s="81"/>
      <c r="H22" s="63">
        <f>C22*1.18</f>
        <v>0.499966</v>
      </c>
    </row>
    <row r="23" spans="2:6" ht="12.75">
      <c r="B23" s="69" t="s">
        <v>34</v>
      </c>
      <c r="C23" s="108" t="s">
        <v>35</v>
      </c>
      <c r="D23" s="108"/>
      <c r="E23" s="108"/>
      <c r="F23" s="108"/>
    </row>
    <row r="24" spans="2:6" ht="12.75">
      <c r="B24" s="69" t="s">
        <v>36</v>
      </c>
      <c r="C24" s="108"/>
      <c r="D24" s="108"/>
      <c r="E24" s="108"/>
      <c r="F24" s="108"/>
    </row>
    <row r="25" spans="2:6" ht="12.75">
      <c r="B25" s="41" t="s">
        <v>37</v>
      </c>
      <c r="C25" s="88">
        <f>ROUND(E25/$I$4,4)</f>
        <v>0</v>
      </c>
      <c r="D25" s="88"/>
      <c r="E25" s="82">
        <v>0</v>
      </c>
      <c r="F25" s="82"/>
    </row>
    <row r="26" spans="2:6" ht="12.75">
      <c r="B26" s="41" t="s">
        <v>235</v>
      </c>
      <c r="C26" s="88">
        <f>ROUND(E26/$I$4,4)</f>
        <v>0</v>
      </c>
      <c r="D26" s="88"/>
      <c r="E26" s="82">
        <v>0</v>
      </c>
      <c r="F26" s="82"/>
    </row>
    <row r="27" spans="1:9" s="47" customFormat="1" ht="38.25" customHeight="1">
      <c r="A27" s="42"/>
      <c r="B27" s="107" t="s">
        <v>245</v>
      </c>
      <c r="C27" s="107"/>
      <c r="D27" s="107"/>
      <c r="E27" s="107"/>
      <c r="F27" s="107"/>
      <c r="H27" s="63"/>
      <c r="I27" s="60"/>
    </row>
    <row r="28" spans="1:6" ht="12.75">
      <c r="A28" s="47"/>
      <c r="B28" s="69" t="s">
        <v>42</v>
      </c>
      <c r="C28" s="108" t="s">
        <v>43</v>
      </c>
      <c r="D28" s="108"/>
      <c r="E28" s="108"/>
      <c r="F28" s="108"/>
    </row>
    <row r="29" spans="2:6" ht="12.75">
      <c r="B29" s="110" t="s">
        <v>225</v>
      </c>
      <c r="C29" s="110"/>
      <c r="D29" s="110"/>
      <c r="E29" s="110"/>
      <c r="F29" s="110"/>
    </row>
    <row r="30" spans="2:6" ht="12.75">
      <c r="B30" s="111" t="s">
        <v>273</v>
      </c>
      <c r="C30" s="111"/>
      <c r="D30" s="111"/>
      <c r="E30" s="111"/>
      <c r="F30" s="111"/>
    </row>
    <row r="31" spans="2:6" ht="12.75">
      <c r="B31" s="38" t="s">
        <v>274</v>
      </c>
      <c r="C31" s="88">
        <f>ROUND(E31/$I$4,4)</f>
        <v>21.1864</v>
      </c>
      <c r="D31" s="88"/>
      <c r="E31" s="81">
        <v>25</v>
      </c>
      <c r="F31" s="81"/>
    </row>
    <row r="32" spans="2:6" ht="23.25" customHeight="1">
      <c r="B32" s="109" t="s">
        <v>321</v>
      </c>
      <c r="C32" s="107"/>
      <c r="D32" s="107"/>
      <c r="E32" s="107"/>
      <c r="F32" s="107"/>
    </row>
    <row r="33" spans="2:6" ht="12.75">
      <c r="B33" s="111" t="s">
        <v>308</v>
      </c>
      <c r="C33" s="111"/>
      <c r="D33" s="111"/>
      <c r="E33" s="111"/>
      <c r="F33" s="111"/>
    </row>
    <row r="34" spans="2:6" ht="12.75">
      <c r="B34" s="38" t="s">
        <v>274</v>
      </c>
      <c r="C34" s="88">
        <f>ROUND(E34/$I$4,4)</f>
        <v>25.4237</v>
      </c>
      <c r="D34" s="88"/>
      <c r="E34" s="81">
        <v>30</v>
      </c>
      <c r="F34" s="81"/>
    </row>
    <row r="35" spans="2:6" ht="12.75">
      <c r="B35" s="38" t="s">
        <v>309</v>
      </c>
      <c r="C35" s="88" t="s">
        <v>311</v>
      </c>
      <c r="D35" s="88"/>
      <c r="E35" s="71">
        <v>15</v>
      </c>
      <c r="F35" s="71">
        <v>0</v>
      </c>
    </row>
    <row r="36" spans="2:6" ht="12.75">
      <c r="B36" s="109" t="s">
        <v>310</v>
      </c>
      <c r="C36" s="107"/>
      <c r="D36" s="107"/>
      <c r="E36" s="107"/>
      <c r="F36" s="107"/>
    </row>
    <row r="37" spans="2:6" ht="12.75">
      <c r="B37" s="111" t="s">
        <v>226</v>
      </c>
      <c r="C37" s="111"/>
      <c r="D37" s="111"/>
      <c r="E37" s="111"/>
      <c r="F37" s="111"/>
    </row>
    <row r="38" spans="2:6" ht="12.75">
      <c r="B38" s="38" t="s">
        <v>274</v>
      </c>
      <c r="C38" s="88">
        <f>ROUND(E38/$I$4,4)</f>
        <v>168.6441</v>
      </c>
      <c r="D38" s="88"/>
      <c r="E38" s="81">
        <v>199</v>
      </c>
      <c r="F38" s="81"/>
    </row>
    <row r="39" spans="2:6" ht="24" customHeight="1">
      <c r="B39" s="109" t="s">
        <v>322</v>
      </c>
      <c r="C39" s="107">
        <f>ROUND(E39/$I$4,4)</f>
        <v>0</v>
      </c>
      <c r="D39" s="107"/>
      <c r="E39" s="107">
        <f>E24*0.5</f>
        <v>0</v>
      </c>
      <c r="F39" s="107"/>
    </row>
    <row r="40" spans="2:6" ht="12" customHeight="1">
      <c r="B40" s="83" t="s">
        <v>241</v>
      </c>
      <c r="C40" s="83"/>
      <c r="D40" s="83"/>
      <c r="E40" s="83"/>
      <c r="F40" s="83"/>
    </row>
    <row r="41" spans="2:6" ht="12.75">
      <c r="B41" s="45" t="s">
        <v>173</v>
      </c>
      <c r="C41" s="88">
        <f>ROUND(E41/$I$4,4)</f>
        <v>0</v>
      </c>
      <c r="D41" s="88"/>
      <c r="E41" s="82">
        <v>0</v>
      </c>
      <c r="F41" s="82"/>
    </row>
    <row r="42" spans="2:6" ht="12.75">
      <c r="B42" s="45" t="s">
        <v>242</v>
      </c>
      <c r="C42" s="115">
        <f>ROUND(E42/$I$4,4)</f>
        <v>84.7458</v>
      </c>
      <c r="D42" s="115"/>
      <c r="E42" s="87">
        <v>100</v>
      </c>
      <c r="F42" s="87"/>
    </row>
    <row r="43" spans="2:6" ht="12.75">
      <c r="B43" s="45" t="s">
        <v>243</v>
      </c>
      <c r="C43" s="112">
        <v>100</v>
      </c>
      <c r="D43" s="113"/>
      <c r="E43" s="113"/>
      <c r="F43" s="114"/>
    </row>
    <row r="44" spans="2:8" ht="24">
      <c r="B44" s="44" t="s">
        <v>9</v>
      </c>
      <c r="C44" s="112">
        <v>100</v>
      </c>
      <c r="D44" s="113"/>
      <c r="E44" s="113"/>
      <c r="F44" s="114"/>
      <c r="H44" s="68">
        <f>C44*1.18</f>
        <v>118</v>
      </c>
    </row>
    <row r="45" spans="1:9" s="47" customFormat="1" ht="25.5" customHeight="1">
      <c r="A45" s="42"/>
      <c r="B45" s="107" t="s">
        <v>294</v>
      </c>
      <c r="C45" s="107"/>
      <c r="D45" s="107"/>
      <c r="E45" s="107"/>
      <c r="F45" s="107"/>
      <c r="H45" s="63"/>
      <c r="I45" s="60"/>
    </row>
    <row r="46" spans="1:6" ht="12.75">
      <c r="A46" s="47"/>
      <c r="B46" s="83" t="s">
        <v>246</v>
      </c>
      <c r="C46" s="83"/>
      <c r="D46" s="83"/>
      <c r="E46" s="83"/>
      <c r="F46" s="83"/>
    </row>
    <row r="47" spans="2:6" ht="12.75">
      <c r="B47" s="44" t="s">
        <v>284</v>
      </c>
      <c r="C47" s="88">
        <f aca="true" t="shared" si="0" ref="C47:C53">ROUND(E47/$I$4,4)</f>
        <v>76.2712</v>
      </c>
      <c r="D47" s="88"/>
      <c r="E47" s="81">
        <v>90</v>
      </c>
      <c r="F47" s="81"/>
    </row>
    <row r="48" spans="2:6" ht="12.75">
      <c r="B48" s="44" t="s">
        <v>247</v>
      </c>
      <c r="C48" s="88">
        <f t="shared" si="0"/>
        <v>0</v>
      </c>
      <c r="D48" s="88"/>
      <c r="E48" s="82">
        <v>0</v>
      </c>
      <c r="F48" s="82"/>
    </row>
    <row r="49" spans="2:6" ht="12.75">
      <c r="B49" s="44" t="s">
        <v>248</v>
      </c>
      <c r="C49" s="88">
        <f t="shared" si="0"/>
        <v>0</v>
      </c>
      <c r="D49" s="88"/>
      <c r="E49" s="82">
        <v>0</v>
      </c>
      <c r="F49" s="82"/>
    </row>
    <row r="50" spans="2:6" ht="12.75">
      <c r="B50" s="44" t="s">
        <v>249</v>
      </c>
      <c r="C50" s="88">
        <f t="shared" si="0"/>
        <v>0</v>
      </c>
      <c r="D50" s="88"/>
      <c r="E50" s="82">
        <v>0</v>
      </c>
      <c r="F50" s="82"/>
    </row>
    <row r="51" spans="2:6" ht="12.75">
      <c r="B51" s="44" t="s">
        <v>250</v>
      </c>
      <c r="C51" s="88">
        <f t="shared" si="0"/>
        <v>0</v>
      </c>
      <c r="D51" s="88"/>
      <c r="E51" s="82">
        <v>0</v>
      </c>
      <c r="F51" s="82"/>
    </row>
    <row r="52" spans="2:6" ht="12.75">
      <c r="B52" s="44" t="s">
        <v>251</v>
      </c>
      <c r="C52" s="88">
        <f t="shared" si="0"/>
        <v>25.4237</v>
      </c>
      <c r="D52" s="88"/>
      <c r="E52" s="82">
        <v>30</v>
      </c>
      <c r="F52" s="82"/>
    </row>
    <row r="53" spans="2:6" ht="12.75">
      <c r="B53" s="44" t="s">
        <v>252</v>
      </c>
      <c r="C53" s="88">
        <f t="shared" si="0"/>
        <v>0</v>
      </c>
      <c r="D53" s="88"/>
      <c r="E53" s="82">
        <v>0</v>
      </c>
      <c r="F53" s="82"/>
    </row>
    <row r="54" spans="1:9" s="47" customFormat="1" ht="12.75" customHeight="1">
      <c r="A54" s="42"/>
      <c r="B54" s="109" t="s">
        <v>323</v>
      </c>
      <c r="C54" s="107"/>
      <c r="D54" s="107"/>
      <c r="E54" s="107"/>
      <c r="F54" s="107"/>
      <c r="H54" s="63"/>
      <c r="I54" s="60"/>
    </row>
    <row r="55" spans="1:6" ht="12.75">
      <c r="A55" s="47"/>
      <c r="B55" s="44" t="s">
        <v>253</v>
      </c>
      <c r="C55" s="88">
        <f>ROUND(E55/$I$4,4)</f>
        <v>101.6949</v>
      </c>
      <c r="D55" s="88"/>
      <c r="E55" s="82">
        <v>120</v>
      </c>
      <c r="F55" s="82"/>
    </row>
    <row r="56" spans="1:9" s="47" customFormat="1" ht="12.75" customHeight="1">
      <c r="A56" s="42"/>
      <c r="B56" s="109" t="s">
        <v>324</v>
      </c>
      <c r="C56" s="107"/>
      <c r="D56" s="107"/>
      <c r="E56" s="107"/>
      <c r="F56" s="107"/>
      <c r="H56" s="63"/>
      <c r="I56" s="60"/>
    </row>
    <row r="57" spans="2:9" s="47" customFormat="1" ht="12.75">
      <c r="B57" s="44" t="s">
        <v>275</v>
      </c>
      <c r="C57" s="88">
        <f aca="true" t="shared" si="1" ref="C57:C80">ROUND(E57/$I$4,4)</f>
        <v>1.9492</v>
      </c>
      <c r="D57" s="88"/>
      <c r="E57" s="82">
        <v>2.3</v>
      </c>
      <c r="F57" s="82"/>
      <c r="H57" s="63"/>
      <c r="I57" s="60"/>
    </row>
    <row r="58" spans="2:6" ht="12.75">
      <c r="B58" s="44" t="s">
        <v>254</v>
      </c>
      <c r="C58" s="88">
        <f t="shared" si="1"/>
        <v>0</v>
      </c>
      <c r="D58" s="88"/>
      <c r="E58" s="82">
        <v>0</v>
      </c>
      <c r="F58" s="82"/>
    </row>
    <row r="59" spans="2:6" ht="12.75">
      <c r="B59" s="44" t="s">
        <v>255</v>
      </c>
      <c r="C59" s="88">
        <f t="shared" si="1"/>
        <v>0</v>
      </c>
      <c r="D59" s="88"/>
      <c r="E59" s="82">
        <v>0</v>
      </c>
      <c r="F59" s="82"/>
    </row>
    <row r="60" spans="2:6" ht="12.75">
      <c r="B60" s="44" t="s">
        <v>256</v>
      </c>
      <c r="C60" s="88">
        <f t="shared" si="1"/>
        <v>0</v>
      </c>
      <c r="D60" s="88"/>
      <c r="E60" s="82">
        <v>0</v>
      </c>
      <c r="F60" s="82"/>
    </row>
    <row r="61" spans="2:6" ht="12.75">
      <c r="B61" s="44" t="s">
        <v>257</v>
      </c>
      <c r="C61" s="88">
        <f t="shared" si="1"/>
        <v>0</v>
      </c>
      <c r="D61" s="88"/>
      <c r="E61" s="82">
        <v>0</v>
      </c>
      <c r="F61" s="82"/>
    </row>
    <row r="62" spans="2:6" ht="12.75">
      <c r="B62" s="89" t="s">
        <v>258</v>
      </c>
      <c r="C62" s="89">
        <f t="shared" si="1"/>
        <v>58.4746</v>
      </c>
      <c r="D62" s="89"/>
      <c r="E62" s="89">
        <v>69</v>
      </c>
      <c r="F62" s="89"/>
    </row>
    <row r="63" spans="2:6" ht="12.75">
      <c r="B63" s="48" t="s">
        <v>276</v>
      </c>
      <c r="C63" s="90" t="s">
        <v>316</v>
      </c>
      <c r="D63" s="91"/>
      <c r="E63" s="91"/>
      <c r="F63" s="92"/>
    </row>
    <row r="64" spans="2:6" ht="12.75">
      <c r="B64" s="48" t="s">
        <v>19</v>
      </c>
      <c r="C64" s="90" t="s">
        <v>316</v>
      </c>
      <c r="D64" s="91"/>
      <c r="E64" s="91"/>
      <c r="F64" s="92"/>
    </row>
    <row r="65" spans="2:6" ht="12.75">
      <c r="B65" s="44" t="s">
        <v>259</v>
      </c>
      <c r="C65" s="88">
        <f t="shared" si="1"/>
        <v>0</v>
      </c>
      <c r="D65" s="88"/>
      <c r="E65" s="82">
        <v>0</v>
      </c>
      <c r="F65" s="82"/>
    </row>
    <row r="66" spans="2:6" ht="12.75">
      <c r="B66" s="44" t="s">
        <v>260</v>
      </c>
      <c r="C66" s="88">
        <f t="shared" si="1"/>
        <v>0</v>
      </c>
      <c r="D66" s="88"/>
      <c r="E66" s="82">
        <v>0</v>
      </c>
      <c r="F66" s="82"/>
    </row>
    <row r="67" spans="2:6" ht="12.75">
      <c r="B67" s="44" t="s">
        <v>261</v>
      </c>
      <c r="C67" s="88">
        <f t="shared" si="1"/>
        <v>0</v>
      </c>
      <c r="D67" s="88"/>
      <c r="E67" s="82">
        <v>0</v>
      </c>
      <c r="F67" s="82"/>
    </row>
    <row r="68" spans="2:6" ht="12.75">
      <c r="B68" s="44" t="s">
        <v>262</v>
      </c>
      <c r="C68" s="88">
        <f t="shared" si="1"/>
        <v>0</v>
      </c>
      <c r="D68" s="88"/>
      <c r="E68" s="82">
        <v>0</v>
      </c>
      <c r="F68" s="82"/>
    </row>
    <row r="69" spans="2:6" ht="12.75">
      <c r="B69" s="44" t="s">
        <v>263</v>
      </c>
      <c r="C69" s="88">
        <f t="shared" si="1"/>
        <v>0</v>
      </c>
      <c r="D69" s="88"/>
      <c r="E69" s="82">
        <v>0</v>
      </c>
      <c r="F69" s="82"/>
    </row>
    <row r="70" spans="2:6" ht="12.75">
      <c r="B70" s="44" t="s">
        <v>264</v>
      </c>
      <c r="C70" s="88">
        <f t="shared" si="1"/>
        <v>0</v>
      </c>
      <c r="D70" s="88"/>
      <c r="E70" s="82">
        <v>0</v>
      </c>
      <c r="F70" s="82"/>
    </row>
    <row r="71" spans="2:6" ht="12.75">
      <c r="B71" s="44" t="s">
        <v>277</v>
      </c>
      <c r="C71" s="88">
        <f t="shared" si="1"/>
        <v>25.4237</v>
      </c>
      <c r="D71" s="88"/>
      <c r="E71" s="82">
        <v>30</v>
      </c>
      <c r="F71" s="82"/>
    </row>
    <row r="72" spans="2:6" ht="12.75">
      <c r="B72" s="44" t="s">
        <v>278</v>
      </c>
      <c r="C72" s="88">
        <f t="shared" si="1"/>
        <v>14.3644</v>
      </c>
      <c r="D72" s="88"/>
      <c r="E72" s="82">
        <v>16.95</v>
      </c>
      <c r="F72" s="82"/>
    </row>
    <row r="73" spans="2:6" ht="12.75">
      <c r="B73" s="44" t="s">
        <v>279</v>
      </c>
      <c r="C73" s="88">
        <f t="shared" si="1"/>
        <v>8.4746</v>
      </c>
      <c r="D73" s="88"/>
      <c r="E73" s="82">
        <v>10</v>
      </c>
      <c r="F73" s="82"/>
    </row>
    <row r="74" spans="2:6" ht="45.75" customHeight="1">
      <c r="B74" s="107" t="s">
        <v>295</v>
      </c>
      <c r="C74" s="107"/>
      <c r="D74" s="107"/>
      <c r="E74" s="107"/>
      <c r="F74" s="107"/>
    </row>
    <row r="75" spans="2:6" ht="12.75">
      <c r="B75" s="44" t="s">
        <v>288</v>
      </c>
      <c r="C75" s="88">
        <f t="shared" si="1"/>
        <v>12.7119</v>
      </c>
      <c r="D75" s="88"/>
      <c r="E75" s="82">
        <v>15</v>
      </c>
      <c r="F75" s="82"/>
    </row>
    <row r="76" spans="2:6" ht="12.75">
      <c r="B76" s="107" t="s">
        <v>293</v>
      </c>
      <c r="C76" s="107"/>
      <c r="D76" s="107"/>
      <c r="E76" s="107"/>
      <c r="F76" s="107"/>
    </row>
    <row r="77" spans="2:6" ht="12.75">
      <c r="B77" s="44" t="s">
        <v>314</v>
      </c>
      <c r="C77" s="88">
        <f>ROUND(E77/$I$4,4)</f>
        <v>0</v>
      </c>
      <c r="D77" s="88"/>
      <c r="E77" s="87">
        <v>0</v>
      </c>
      <c r="F77" s="87"/>
    </row>
    <row r="78" spans="2:6" ht="12.75">
      <c r="B78" s="89" t="s">
        <v>282</v>
      </c>
      <c r="C78" s="89"/>
      <c r="D78" s="89"/>
      <c r="E78" s="89"/>
      <c r="F78" s="89"/>
    </row>
    <row r="79" spans="2:6" ht="12.75">
      <c r="B79" s="72" t="s">
        <v>64</v>
      </c>
      <c r="C79" s="88">
        <f t="shared" si="1"/>
        <v>14.4068</v>
      </c>
      <c r="D79" s="88"/>
      <c r="E79" s="87">
        <v>17</v>
      </c>
      <c r="F79" s="87"/>
    </row>
    <row r="80" spans="2:6" ht="12.75">
      <c r="B80" s="72" t="s">
        <v>69</v>
      </c>
      <c r="C80" s="88">
        <f t="shared" si="1"/>
        <v>14.4068</v>
      </c>
      <c r="D80" s="88"/>
      <c r="E80" s="87">
        <v>17</v>
      </c>
      <c r="F80" s="87"/>
    </row>
    <row r="81" spans="2:6" ht="12.75">
      <c r="B81" s="89" t="s">
        <v>283</v>
      </c>
      <c r="C81" s="89"/>
      <c r="D81" s="89"/>
      <c r="E81" s="89"/>
      <c r="F81" s="89"/>
    </row>
    <row r="82" spans="2:6" ht="12.75">
      <c r="B82" s="48" t="s">
        <v>69</v>
      </c>
      <c r="C82" s="88">
        <f>ROUND(E82/$I$4,4)</f>
        <v>0</v>
      </c>
      <c r="D82" s="88"/>
      <c r="E82" s="87">
        <v>0</v>
      </c>
      <c r="F82" s="87"/>
    </row>
    <row r="83" spans="2:6" ht="12.75">
      <c r="B83" s="48" t="s">
        <v>82</v>
      </c>
      <c r="C83" s="88">
        <f>ROUND(E83/$I$4,4)</f>
        <v>25.4237</v>
      </c>
      <c r="D83" s="88"/>
      <c r="E83" s="87">
        <v>30</v>
      </c>
      <c r="F83" s="87"/>
    </row>
    <row r="84" spans="2:6" ht="12.75">
      <c r="B84" s="48" t="s">
        <v>83</v>
      </c>
      <c r="C84" s="88">
        <f>ROUND(E84/$I$4,4)</f>
        <v>0</v>
      </c>
      <c r="D84" s="88"/>
      <c r="E84" s="87">
        <v>0</v>
      </c>
      <c r="F84" s="87"/>
    </row>
    <row r="85" spans="2:6" ht="12.75">
      <c r="B85" s="48" t="s">
        <v>84</v>
      </c>
      <c r="C85" s="88">
        <f>ROUND(E85/$I$4,4)</f>
        <v>84.7458</v>
      </c>
      <c r="D85" s="88"/>
      <c r="E85" s="87">
        <v>100</v>
      </c>
      <c r="F85" s="87"/>
    </row>
    <row r="86" spans="2:6" ht="35.25" customHeight="1">
      <c r="B86" s="46" t="s">
        <v>4</v>
      </c>
      <c r="C86" s="94" t="s">
        <v>238</v>
      </c>
      <c r="D86" s="94"/>
      <c r="E86" s="93" t="s">
        <v>239</v>
      </c>
      <c r="F86" s="93"/>
    </row>
    <row r="87" spans="2:6" ht="12.75">
      <c r="B87" s="83" t="s">
        <v>7</v>
      </c>
      <c r="C87" s="83"/>
      <c r="D87" s="83"/>
      <c r="E87" s="83"/>
      <c r="F87" s="83"/>
    </row>
    <row r="88" spans="2:9" s="47" customFormat="1" ht="48" customHeight="1">
      <c r="B88" s="107" t="s">
        <v>265</v>
      </c>
      <c r="C88" s="107"/>
      <c r="D88" s="107"/>
      <c r="E88" s="107"/>
      <c r="F88" s="107"/>
      <c r="H88" s="63"/>
      <c r="I88" s="60"/>
    </row>
    <row r="89" spans="2:8" ht="25.5">
      <c r="B89" s="49" t="s">
        <v>296</v>
      </c>
      <c r="C89" s="88">
        <f>ROUNDDOWN(E89/$I$4,4)</f>
        <v>2.7966</v>
      </c>
      <c r="D89" s="88"/>
      <c r="E89" s="87">
        <v>3.3</v>
      </c>
      <c r="F89" s="87"/>
      <c r="H89" s="68"/>
    </row>
    <row r="90" spans="2:8" ht="12.75">
      <c r="B90" s="49" t="s">
        <v>280</v>
      </c>
      <c r="C90" s="88">
        <f>ROUNDDOWN(E90/$I$4,4)</f>
        <v>6.9915</v>
      </c>
      <c r="D90" s="88"/>
      <c r="E90" s="87">
        <v>8.25</v>
      </c>
      <c r="F90" s="87"/>
      <c r="H90" s="68"/>
    </row>
    <row r="91" spans="2:8" ht="12.75">
      <c r="B91" s="49" t="s">
        <v>281</v>
      </c>
      <c r="C91" s="88">
        <f>ROUNDDOWN(E91/$I$4,4)</f>
        <v>2.7966</v>
      </c>
      <c r="D91" s="88"/>
      <c r="E91" s="87">
        <v>3.3</v>
      </c>
      <c r="F91" s="87"/>
      <c r="H91" s="68">
        <f>C91*1.18</f>
        <v>3.299988</v>
      </c>
    </row>
    <row r="92" spans="2:6" ht="12.75">
      <c r="B92" s="44" t="s">
        <v>186</v>
      </c>
      <c r="C92" s="88">
        <f aca="true" t="shared" si="2" ref="C92:C99">ROUND(E92/$I$4,4)</f>
        <v>1.0169</v>
      </c>
      <c r="D92" s="88"/>
      <c r="E92" s="87">
        <v>1.2</v>
      </c>
      <c r="F92" s="87"/>
    </row>
    <row r="93" spans="2:6" ht="12.75">
      <c r="B93" s="45" t="s">
        <v>236</v>
      </c>
      <c r="C93" s="88">
        <f t="shared" si="2"/>
        <v>0</v>
      </c>
      <c r="D93" s="88"/>
      <c r="E93" s="87">
        <v>0</v>
      </c>
      <c r="F93" s="87"/>
    </row>
    <row r="94" spans="2:8" ht="38.25">
      <c r="B94" s="77" t="s">
        <v>325</v>
      </c>
      <c r="C94" s="88">
        <f>ROUNDDOWN(E94/$I$4,4)</f>
        <v>0.8898</v>
      </c>
      <c r="D94" s="88"/>
      <c r="E94" s="87">
        <v>1.05</v>
      </c>
      <c r="F94" s="87"/>
      <c r="H94" s="68">
        <f>C94*1.18</f>
        <v>1.049964</v>
      </c>
    </row>
    <row r="95" spans="2:8" ht="25.5">
      <c r="B95" s="77" t="s">
        <v>327</v>
      </c>
      <c r="C95" s="88">
        <f>ROUNDDOWN(E95/$I$4,4)</f>
        <v>1.6525</v>
      </c>
      <c r="D95" s="88"/>
      <c r="E95" s="87">
        <v>1.95</v>
      </c>
      <c r="F95" s="87"/>
      <c r="H95" s="68"/>
    </row>
    <row r="96" spans="2:6" ht="12.75">
      <c r="B96" s="44" t="s">
        <v>237</v>
      </c>
      <c r="C96" s="88">
        <f>ROUND(E96/$I$4,4)</f>
        <v>4.4492</v>
      </c>
      <c r="D96" s="88"/>
      <c r="E96" s="82">
        <v>5.25</v>
      </c>
      <c r="F96" s="82"/>
    </row>
    <row r="97" spans="2:6" ht="12.75">
      <c r="B97" s="45" t="s">
        <v>95</v>
      </c>
      <c r="C97" s="88">
        <f t="shared" si="2"/>
        <v>0</v>
      </c>
      <c r="D97" s="88"/>
      <c r="E97" s="82">
        <v>0</v>
      </c>
      <c r="F97" s="82"/>
    </row>
    <row r="98" spans="2:6" ht="12.75">
      <c r="B98" s="45" t="s">
        <v>297</v>
      </c>
      <c r="C98" s="88">
        <f t="shared" si="2"/>
        <v>2.1186</v>
      </c>
      <c r="D98" s="88"/>
      <c r="E98" s="82">
        <v>2.5</v>
      </c>
      <c r="F98" s="82"/>
    </row>
    <row r="99" spans="2:6" ht="12.75">
      <c r="B99" s="45" t="s">
        <v>211</v>
      </c>
      <c r="C99" s="88">
        <f t="shared" si="2"/>
        <v>4.2373</v>
      </c>
      <c r="D99" s="88"/>
      <c r="E99" s="82">
        <v>5</v>
      </c>
      <c r="F99" s="82"/>
    </row>
    <row r="100" spans="1:9" s="47" customFormat="1" ht="24" customHeight="1">
      <c r="A100" s="42"/>
      <c r="B100" s="107" t="s">
        <v>159</v>
      </c>
      <c r="C100" s="107"/>
      <c r="D100" s="107"/>
      <c r="E100" s="107"/>
      <c r="F100" s="107"/>
      <c r="H100" s="63"/>
      <c r="I100" s="60"/>
    </row>
    <row r="101" spans="1:6" ht="12.75" customHeight="1">
      <c r="A101" s="47"/>
      <c r="B101" s="83" t="s">
        <v>100</v>
      </c>
      <c r="C101" s="83"/>
      <c r="D101" s="83"/>
      <c r="E101" s="83"/>
      <c r="F101" s="83"/>
    </row>
    <row r="102" spans="1:10" s="47" customFormat="1" ht="37.5" customHeight="1">
      <c r="A102" s="42"/>
      <c r="B102" s="107" t="s">
        <v>234</v>
      </c>
      <c r="C102" s="107"/>
      <c r="D102" s="107"/>
      <c r="E102" s="107"/>
      <c r="F102" s="107"/>
      <c r="H102" s="63"/>
      <c r="I102" s="60"/>
      <c r="J102" s="54"/>
    </row>
    <row r="103" spans="1:8" ht="12.75">
      <c r="A103" s="47"/>
      <c r="B103" s="50" t="s">
        <v>286</v>
      </c>
      <c r="C103" s="88">
        <f aca="true" t="shared" si="3" ref="C103:C109">ROUND(E103/$I$4,4)</f>
        <v>8.4746</v>
      </c>
      <c r="D103" s="88"/>
      <c r="E103" s="82">
        <v>10</v>
      </c>
      <c r="F103" s="82"/>
      <c r="H103" s="66"/>
    </row>
    <row r="104" spans="1:8" ht="12.75">
      <c r="A104" s="47"/>
      <c r="B104" s="50" t="s">
        <v>287</v>
      </c>
      <c r="C104" s="88">
        <f t="shared" si="3"/>
        <v>4.2373</v>
      </c>
      <c r="D104" s="88"/>
      <c r="E104" s="82">
        <v>5</v>
      </c>
      <c r="F104" s="82"/>
      <c r="H104" s="66"/>
    </row>
    <row r="105" spans="1:8" ht="12.75">
      <c r="A105" s="47"/>
      <c r="B105" s="50" t="s">
        <v>227</v>
      </c>
      <c r="C105" s="88">
        <f t="shared" si="3"/>
        <v>8.4746</v>
      </c>
      <c r="D105" s="88"/>
      <c r="E105" s="82">
        <v>10</v>
      </c>
      <c r="F105" s="82"/>
      <c r="H105" s="66"/>
    </row>
    <row r="106" spans="2:8" ht="12.75">
      <c r="B106" s="45" t="s">
        <v>285</v>
      </c>
      <c r="C106" s="88">
        <f t="shared" si="3"/>
        <v>8.4746</v>
      </c>
      <c r="D106" s="88"/>
      <c r="E106" s="82">
        <v>10</v>
      </c>
      <c r="F106" s="82"/>
      <c r="H106" s="66"/>
    </row>
    <row r="107" spans="2:8" ht="12.75">
      <c r="B107" s="45" t="s">
        <v>103</v>
      </c>
      <c r="C107" s="88">
        <f t="shared" si="3"/>
        <v>24.5763</v>
      </c>
      <c r="D107" s="88"/>
      <c r="E107" s="82">
        <v>29</v>
      </c>
      <c r="F107" s="82"/>
      <c r="H107" s="66"/>
    </row>
    <row r="108" spans="2:8" ht="12.75">
      <c r="B108" s="45" t="s">
        <v>104</v>
      </c>
      <c r="C108" s="88">
        <f t="shared" si="3"/>
        <v>41.5254</v>
      </c>
      <c r="D108" s="88"/>
      <c r="E108" s="82">
        <v>49</v>
      </c>
      <c r="F108" s="82"/>
      <c r="H108" s="66"/>
    </row>
    <row r="109" spans="2:8" ht="12.75">
      <c r="B109" s="45" t="s">
        <v>105</v>
      </c>
      <c r="C109" s="88">
        <f t="shared" si="3"/>
        <v>59.322</v>
      </c>
      <c r="D109" s="88"/>
      <c r="E109" s="82">
        <v>70</v>
      </c>
      <c r="F109" s="82"/>
      <c r="H109" s="66"/>
    </row>
    <row r="110" spans="2:6" ht="11.25" customHeight="1">
      <c r="B110" s="83" t="s">
        <v>87</v>
      </c>
      <c r="C110" s="83"/>
      <c r="D110" s="83"/>
      <c r="E110" s="83"/>
      <c r="F110" s="83"/>
    </row>
    <row r="111" spans="2:6" ht="11.25" customHeight="1">
      <c r="B111" s="70" t="s">
        <v>315</v>
      </c>
      <c r="C111" s="88">
        <f>ROUND(E111/$I$4,4)</f>
        <v>0</v>
      </c>
      <c r="D111" s="88"/>
      <c r="E111" s="81">
        <v>0</v>
      </c>
      <c r="F111" s="81"/>
    </row>
    <row r="112" spans="2:6" ht="12.75">
      <c r="B112" s="100" t="s">
        <v>307</v>
      </c>
      <c r="C112" s="100"/>
      <c r="D112" s="100"/>
      <c r="E112" s="100"/>
      <c r="F112" s="100"/>
    </row>
    <row r="113" spans="2:6" ht="12.75">
      <c r="B113" s="48" t="s">
        <v>88</v>
      </c>
      <c r="C113" s="88">
        <f>ROUND(E113/$I$4,4)</f>
        <v>0.7627</v>
      </c>
      <c r="D113" s="88"/>
      <c r="E113" s="87">
        <v>0.9</v>
      </c>
      <c r="F113" s="87"/>
    </row>
    <row r="114" spans="2:6" ht="12.75">
      <c r="B114" s="48" t="s">
        <v>89</v>
      </c>
      <c r="C114" s="88">
        <f>ROUND(E114/$I$4,4)</f>
        <v>0.7627</v>
      </c>
      <c r="D114" s="88"/>
      <c r="E114" s="87">
        <v>0.9</v>
      </c>
      <c r="F114" s="87"/>
    </row>
    <row r="115" spans="2:6" ht="12.75">
      <c r="B115" s="100" t="s">
        <v>91</v>
      </c>
      <c r="C115" s="100"/>
      <c r="D115" s="100"/>
      <c r="E115" s="100"/>
      <c r="F115" s="100"/>
    </row>
    <row r="116" spans="2:6" ht="12.75">
      <c r="B116" s="51" t="s">
        <v>92</v>
      </c>
      <c r="C116" s="88">
        <f aca="true" t="shared" si="4" ref="C116:C123">ROUND(E116/$I$4,4)</f>
        <v>0</v>
      </c>
      <c r="D116" s="88"/>
      <c r="E116" s="87">
        <v>0</v>
      </c>
      <c r="F116" s="87"/>
    </row>
    <row r="117" spans="2:6" ht="12.75">
      <c r="B117" s="48" t="s">
        <v>229</v>
      </c>
      <c r="C117" s="88">
        <f>ROUND(E117/$I$4,4)</f>
        <v>0</v>
      </c>
      <c r="D117" s="88"/>
      <c r="E117" s="87">
        <v>0</v>
      </c>
      <c r="F117" s="87"/>
    </row>
    <row r="118" spans="2:6" ht="12.75">
      <c r="B118" s="48" t="s">
        <v>228</v>
      </c>
      <c r="C118" s="88">
        <f t="shared" si="4"/>
        <v>12.7119</v>
      </c>
      <c r="D118" s="88"/>
      <c r="E118" s="87">
        <v>15</v>
      </c>
      <c r="F118" s="87"/>
    </row>
    <row r="119" spans="2:6" ht="12.75">
      <c r="B119" s="46" t="s">
        <v>230</v>
      </c>
      <c r="C119" s="88">
        <f t="shared" si="4"/>
        <v>28.8136</v>
      </c>
      <c r="D119" s="88"/>
      <c r="E119" s="82">
        <v>34</v>
      </c>
      <c r="F119" s="82"/>
    </row>
    <row r="120" spans="2:6" ht="12.75">
      <c r="B120" s="46" t="s">
        <v>231</v>
      </c>
      <c r="C120" s="88">
        <f t="shared" si="4"/>
        <v>28.8136</v>
      </c>
      <c r="D120" s="88"/>
      <c r="E120" s="82">
        <v>34</v>
      </c>
      <c r="F120" s="82"/>
    </row>
    <row r="121" spans="2:6" ht="12.75">
      <c r="B121" s="55" t="s">
        <v>289</v>
      </c>
      <c r="C121" s="88">
        <f t="shared" si="4"/>
        <v>42.3729</v>
      </c>
      <c r="D121" s="88"/>
      <c r="E121" s="82">
        <v>50</v>
      </c>
      <c r="F121" s="82"/>
    </row>
    <row r="122" spans="2:6" ht="12.75">
      <c r="B122" s="55" t="s">
        <v>290</v>
      </c>
      <c r="C122" s="88">
        <f t="shared" si="4"/>
        <v>12.7119</v>
      </c>
      <c r="D122" s="88"/>
      <c r="E122" s="82">
        <v>15</v>
      </c>
      <c r="F122" s="82"/>
    </row>
    <row r="123" spans="2:6" ht="12.75">
      <c r="B123" s="55" t="s">
        <v>312</v>
      </c>
      <c r="C123" s="88">
        <f t="shared" si="4"/>
        <v>0</v>
      </c>
      <c r="D123" s="88"/>
      <c r="E123" s="82">
        <v>0</v>
      </c>
      <c r="F123" s="82"/>
    </row>
    <row r="124" spans="2:6" ht="12.75">
      <c r="B124" s="83" t="s">
        <v>108</v>
      </c>
      <c r="C124" s="83"/>
      <c r="D124" s="83"/>
      <c r="E124" s="83"/>
      <c r="F124" s="83"/>
    </row>
    <row r="125" spans="2:6" ht="12.75">
      <c r="B125" s="45" t="s">
        <v>116</v>
      </c>
      <c r="C125" s="88">
        <f>ROUND(E125/$I$4,4)</f>
        <v>42.3729</v>
      </c>
      <c r="D125" s="88"/>
      <c r="E125" s="87">
        <v>50</v>
      </c>
      <c r="F125" s="87"/>
    </row>
    <row r="126" spans="2:6" ht="12.75">
      <c r="B126" s="45" t="s">
        <v>120</v>
      </c>
      <c r="C126" s="88">
        <f>ROUND(E126/$I$4,4)</f>
        <v>0</v>
      </c>
      <c r="D126" s="88"/>
      <c r="E126" s="82">
        <v>0</v>
      </c>
      <c r="F126" s="82"/>
    </row>
    <row r="127" spans="2:6" ht="12.75">
      <c r="B127" s="45" t="s">
        <v>11</v>
      </c>
      <c r="C127" s="88">
        <f>ROUND(E127/$I$4,4)</f>
        <v>0</v>
      </c>
      <c r="D127" s="88"/>
      <c r="E127" s="82">
        <v>0</v>
      </c>
      <c r="F127" s="82"/>
    </row>
    <row r="128" spans="2:6" ht="12.75">
      <c r="B128" s="45" t="s">
        <v>313</v>
      </c>
      <c r="C128" s="88">
        <f>ROUND(E128/$I$4,4)</f>
        <v>127.1186</v>
      </c>
      <c r="D128" s="88"/>
      <c r="E128" s="82">
        <v>150</v>
      </c>
      <c r="F128" s="82"/>
    </row>
    <row r="129" spans="2:6" ht="12.75">
      <c r="B129" s="100" t="s">
        <v>122</v>
      </c>
      <c r="C129" s="100"/>
      <c r="D129" s="100"/>
      <c r="E129" s="100"/>
      <c r="F129" s="100"/>
    </row>
    <row r="130" spans="2:6" ht="12.75">
      <c r="B130" s="48" t="s">
        <v>174</v>
      </c>
      <c r="C130" s="88">
        <f>ROUND(E130/$I$4,4)</f>
        <v>127.1186</v>
      </c>
      <c r="D130" s="88"/>
      <c r="E130" s="87">
        <v>150</v>
      </c>
      <c r="F130" s="87"/>
    </row>
    <row r="131" spans="2:6" ht="12.75">
      <c r="B131" s="48" t="s">
        <v>0</v>
      </c>
      <c r="C131" s="88">
        <f>ROUND(E131/$I$4,4)</f>
        <v>127.1186</v>
      </c>
      <c r="D131" s="88"/>
      <c r="E131" s="87">
        <v>150</v>
      </c>
      <c r="F131" s="87"/>
    </row>
    <row r="132" spans="2:6" ht="12.75">
      <c r="B132" s="100" t="s">
        <v>121</v>
      </c>
      <c r="C132" s="100"/>
      <c r="D132" s="100"/>
      <c r="E132" s="100"/>
      <c r="F132" s="100"/>
    </row>
    <row r="133" spans="2:6" ht="12.75">
      <c r="B133" s="48" t="s">
        <v>174</v>
      </c>
      <c r="C133" s="88">
        <f>ROUND(E133/$I$4,4)</f>
        <v>847.4576</v>
      </c>
      <c r="D133" s="88"/>
      <c r="E133" s="82">
        <v>1000</v>
      </c>
      <c r="F133" s="82"/>
    </row>
    <row r="134" spans="2:6" ht="12.75">
      <c r="B134" s="48" t="s">
        <v>0</v>
      </c>
      <c r="C134" s="88">
        <f>ROUND(E134/$I$4,4)</f>
        <v>847.4576</v>
      </c>
      <c r="D134" s="88"/>
      <c r="E134" s="82">
        <f>E133</f>
        <v>1000</v>
      </c>
      <c r="F134" s="82"/>
    </row>
    <row r="135" spans="2:6" ht="12.75">
      <c r="B135" s="100" t="s">
        <v>5</v>
      </c>
      <c r="C135" s="100"/>
      <c r="D135" s="100"/>
      <c r="E135" s="100"/>
      <c r="F135" s="100"/>
    </row>
    <row r="136" spans="2:6" ht="12.75">
      <c r="B136" s="48" t="s">
        <v>174</v>
      </c>
      <c r="C136" s="88">
        <f>ROUND(E136/$I$4,4)</f>
        <v>2542.3729</v>
      </c>
      <c r="D136" s="88"/>
      <c r="E136" s="82">
        <v>3000</v>
      </c>
      <c r="F136" s="82"/>
    </row>
    <row r="137" spans="2:6" ht="12.75">
      <c r="B137" s="48" t="s">
        <v>0</v>
      </c>
      <c r="C137" s="88">
        <f>ROUND(E137/$I$4,4)</f>
        <v>2542.3729</v>
      </c>
      <c r="D137" s="88"/>
      <c r="E137" s="82">
        <f>E136</f>
        <v>3000</v>
      </c>
      <c r="F137" s="82"/>
    </row>
    <row r="138" spans="2:6" ht="12.75">
      <c r="B138" s="100" t="s">
        <v>6</v>
      </c>
      <c r="C138" s="100"/>
      <c r="D138" s="100"/>
      <c r="E138" s="100"/>
      <c r="F138" s="100"/>
    </row>
    <row r="139" spans="2:6" ht="12.75">
      <c r="B139" s="48" t="s">
        <v>174</v>
      </c>
      <c r="C139" s="88">
        <f aca="true" t="shared" si="5" ref="C139:C145">ROUND(E139/$I$4,4)</f>
        <v>8474.5763</v>
      </c>
      <c r="D139" s="88"/>
      <c r="E139" s="82">
        <v>10000</v>
      </c>
      <c r="F139" s="82"/>
    </row>
    <row r="140" spans="2:6" ht="12.75">
      <c r="B140" s="48" t="s">
        <v>0</v>
      </c>
      <c r="C140" s="88">
        <f t="shared" si="5"/>
        <v>8474.5763</v>
      </c>
      <c r="D140" s="88"/>
      <c r="E140" s="82">
        <f>E139</f>
        <v>10000</v>
      </c>
      <c r="F140" s="82"/>
    </row>
    <row r="141" spans="2:6" ht="12.75">
      <c r="B141" s="45" t="s">
        <v>124</v>
      </c>
      <c r="C141" s="88">
        <f t="shared" si="5"/>
        <v>0</v>
      </c>
      <c r="D141" s="88"/>
      <c r="E141" s="87">
        <v>0</v>
      </c>
      <c r="F141" s="87"/>
    </row>
    <row r="142" spans="2:6" ht="12.75">
      <c r="B142" s="45" t="s">
        <v>291</v>
      </c>
      <c r="C142" s="88">
        <f t="shared" si="5"/>
        <v>25.4237</v>
      </c>
      <c r="D142" s="88"/>
      <c r="E142" s="87">
        <v>30</v>
      </c>
      <c r="F142" s="87"/>
    </row>
    <row r="143" spans="2:6" ht="12.75">
      <c r="B143" s="45" t="s">
        <v>292</v>
      </c>
      <c r="C143" s="88">
        <f t="shared" si="5"/>
        <v>14.3644</v>
      </c>
      <c r="D143" s="88"/>
      <c r="E143" s="87">
        <v>16.95</v>
      </c>
      <c r="F143" s="87"/>
    </row>
    <row r="144" spans="2:6" ht="12.75">
      <c r="B144" s="45" t="s">
        <v>176</v>
      </c>
      <c r="C144" s="88">
        <f t="shared" si="5"/>
        <v>0</v>
      </c>
      <c r="D144" s="88"/>
      <c r="E144" s="87">
        <v>0</v>
      </c>
      <c r="F144" s="87"/>
    </row>
    <row r="145" spans="2:6" ht="12.75">
      <c r="B145" s="45" t="s">
        <v>127</v>
      </c>
      <c r="C145" s="88">
        <f t="shared" si="5"/>
        <v>25.4237</v>
      </c>
      <c r="D145" s="88"/>
      <c r="E145" s="87">
        <v>30</v>
      </c>
      <c r="F145" s="87"/>
    </row>
    <row r="146" spans="2:9" s="47" customFormat="1" ht="27.75" customHeight="1">
      <c r="B146" s="107" t="s">
        <v>160</v>
      </c>
      <c r="C146" s="107"/>
      <c r="D146" s="107"/>
      <c r="E146" s="107"/>
      <c r="F146" s="107"/>
      <c r="H146" s="63"/>
      <c r="I146" s="60"/>
    </row>
    <row r="147" spans="2:6" ht="12.75">
      <c r="B147" s="50" t="s">
        <v>126</v>
      </c>
      <c r="C147" s="88">
        <f>ROUND(E147/$I$4,4)</f>
        <v>0</v>
      </c>
      <c r="D147" s="88"/>
      <c r="E147" s="82">
        <v>0</v>
      </c>
      <c r="F147" s="82"/>
    </row>
    <row r="148" spans="2:11" s="58" customFormat="1" ht="12" customHeight="1">
      <c r="B148" s="83" t="s">
        <v>136</v>
      </c>
      <c r="C148" s="83"/>
      <c r="D148" s="83"/>
      <c r="E148" s="83"/>
      <c r="F148" s="83"/>
      <c r="G148" s="42"/>
      <c r="H148" s="67"/>
      <c r="I148" s="60"/>
      <c r="J148" s="56"/>
      <c r="K148" s="57"/>
    </row>
    <row r="149" spans="2:9" s="58" customFormat="1" ht="12.75" customHeight="1">
      <c r="B149" s="59" t="s">
        <v>140</v>
      </c>
      <c r="C149" s="106" t="s">
        <v>224</v>
      </c>
      <c r="D149" s="106"/>
      <c r="E149" s="106"/>
      <c r="F149" s="106"/>
      <c r="H149" s="63"/>
      <c r="I149" s="60"/>
    </row>
    <row r="150" spans="2:9" s="58" customFormat="1" ht="12.75">
      <c r="B150" s="59" t="s">
        <v>139</v>
      </c>
      <c r="C150" s="106"/>
      <c r="D150" s="106"/>
      <c r="E150" s="106"/>
      <c r="F150" s="106"/>
      <c r="H150" s="63"/>
      <c r="I150" s="60"/>
    </row>
    <row r="151" spans="2:6" ht="12.75">
      <c r="B151" s="59" t="s">
        <v>137</v>
      </c>
      <c r="C151" s="88">
        <f>ROUND(E151/$I$4,4)</f>
        <v>25.4237</v>
      </c>
      <c r="D151" s="88"/>
      <c r="E151" s="82">
        <v>30</v>
      </c>
      <c r="F151" s="82"/>
    </row>
    <row r="152" spans="2:6" ht="12.75">
      <c r="B152" s="45" t="s">
        <v>138</v>
      </c>
      <c r="C152" s="88">
        <f>ROUND(E152/$I$4,4)</f>
        <v>0</v>
      </c>
      <c r="D152" s="88"/>
      <c r="E152" s="82">
        <v>0</v>
      </c>
      <c r="F152" s="82"/>
    </row>
    <row r="153" spans="2:6" ht="12.75">
      <c r="B153" s="45" t="s">
        <v>141</v>
      </c>
      <c r="C153" s="88">
        <f>ROUND(E153/$I$4,4)</f>
        <v>0</v>
      </c>
      <c r="D153" s="88"/>
      <c r="E153" s="82">
        <v>0</v>
      </c>
      <c r="F153" s="82"/>
    </row>
    <row r="154" spans="2:6" ht="12.75">
      <c r="B154" s="45" t="s">
        <v>142</v>
      </c>
      <c r="C154" s="88">
        <f>ROUND(E154/$I$4,4)</f>
        <v>0</v>
      </c>
      <c r="D154" s="88"/>
      <c r="E154" s="82">
        <v>0</v>
      </c>
      <c r="F154" s="82"/>
    </row>
    <row r="155" spans="2:6" ht="12.75">
      <c r="B155" s="45" t="s">
        <v>150</v>
      </c>
      <c r="C155" s="88">
        <f>ROUND(E155/$I$4,4)</f>
        <v>0</v>
      </c>
      <c r="D155" s="88"/>
      <c r="E155" s="82">
        <v>0</v>
      </c>
      <c r="F155" s="82"/>
    </row>
    <row r="156" spans="2:6" ht="12.75">
      <c r="B156" s="83" t="s">
        <v>182</v>
      </c>
      <c r="C156" s="83"/>
      <c r="D156" s="83"/>
      <c r="E156" s="83"/>
      <c r="F156" s="83"/>
    </row>
    <row r="157" spans="2:6" ht="12.75">
      <c r="B157" s="45" t="s">
        <v>298</v>
      </c>
      <c r="C157" s="88">
        <f aca="true" t="shared" si="6" ref="C157:C166">ROUND(E157/$I$4,4)</f>
        <v>0.8475</v>
      </c>
      <c r="D157" s="88"/>
      <c r="E157" s="82">
        <v>1</v>
      </c>
      <c r="F157" s="82"/>
    </row>
    <row r="158" spans="2:6" ht="12.75">
      <c r="B158" s="45" t="s">
        <v>299</v>
      </c>
      <c r="C158" s="88">
        <f t="shared" si="6"/>
        <v>29.661</v>
      </c>
      <c r="D158" s="88"/>
      <c r="E158" s="82">
        <v>35</v>
      </c>
      <c r="F158" s="82"/>
    </row>
    <row r="159" spans="2:6" ht="21.75" customHeight="1">
      <c r="B159" s="107" t="s">
        <v>300</v>
      </c>
      <c r="C159" s="107"/>
      <c r="D159" s="107"/>
      <c r="E159" s="107"/>
      <c r="F159" s="107"/>
    </row>
    <row r="160" spans="2:6" ht="12.75">
      <c r="B160" s="45" t="s">
        <v>301</v>
      </c>
      <c r="C160" s="88">
        <f t="shared" si="6"/>
        <v>3.3475</v>
      </c>
      <c r="D160" s="88"/>
      <c r="E160" s="82">
        <v>3.95</v>
      </c>
      <c r="F160" s="82"/>
    </row>
    <row r="161" spans="2:6" ht="12.75">
      <c r="B161" s="45" t="s">
        <v>302</v>
      </c>
      <c r="C161" s="88">
        <f t="shared" si="6"/>
        <v>76.2712</v>
      </c>
      <c r="D161" s="88"/>
      <c r="E161" s="82">
        <v>90</v>
      </c>
      <c r="F161" s="82"/>
    </row>
    <row r="162" spans="2:6" ht="28.5" customHeight="1">
      <c r="B162" s="121" t="s">
        <v>306</v>
      </c>
      <c r="C162" s="121">
        <f t="shared" si="6"/>
        <v>0</v>
      </c>
      <c r="D162" s="121"/>
      <c r="E162" s="121">
        <v>0</v>
      </c>
      <c r="F162" s="121"/>
    </row>
    <row r="163" spans="2:6" ht="12.75">
      <c r="B163" s="83" t="s">
        <v>143</v>
      </c>
      <c r="C163" s="83"/>
      <c r="D163" s="83"/>
      <c r="E163" s="83"/>
      <c r="F163" s="83"/>
    </row>
    <row r="164" spans="2:6" ht="25.5">
      <c r="B164" s="73" t="s">
        <v>304</v>
      </c>
      <c r="C164" s="84">
        <v>1</v>
      </c>
      <c r="D164" s="85"/>
      <c r="E164" s="85"/>
      <c r="F164" s="86"/>
    </row>
    <row r="165" spans="2:6" ht="38.25">
      <c r="B165" s="74" t="s">
        <v>305</v>
      </c>
      <c r="C165" s="88">
        <f t="shared" si="6"/>
        <v>72.0339</v>
      </c>
      <c r="D165" s="88"/>
      <c r="E165" s="87">
        <v>85</v>
      </c>
      <c r="F165" s="87"/>
    </row>
    <row r="166" spans="2:6" ht="12.75">
      <c r="B166" s="74" t="s">
        <v>147</v>
      </c>
      <c r="C166" s="88">
        <f t="shared" si="6"/>
        <v>0</v>
      </c>
      <c r="D166" s="88"/>
      <c r="E166" s="82">
        <v>0</v>
      </c>
      <c r="F166" s="82"/>
    </row>
    <row r="167" spans="2:6" ht="12.75">
      <c r="B167" s="102"/>
      <c r="C167" s="103"/>
      <c r="D167" s="103"/>
      <c r="E167" s="103"/>
      <c r="F167" s="104"/>
    </row>
    <row r="168" spans="2:6" ht="12.75">
      <c r="B168" s="101" t="s">
        <v>152</v>
      </c>
      <c r="C168" s="101"/>
      <c r="D168" s="101"/>
      <c r="E168" s="101"/>
      <c r="F168" s="101"/>
    </row>
    <row r="169" spans="2:6" ht="40.5" customHeight="1">
      <c r="B169" s="105" t="s">
        <v>326</v>
      </c>
      <c r="C169" s="101"/>
      <c r="D169" s="101"/>
      <c r="E169" s="101"/>
      <c r="F169" s="101"/>
    </row>
    <row r="170" spans="2:6" ht="32.25" customHeight="1">
      <c r="B170" s="101" t="s">
        <v>268</v>
      </c>
      <c r="C170" s="101"/>
      <c r="D170" s="101"/>
      <c r="E170" s="101"/>
      <c r="F170" s="101"/>
    </row>
    <row r="171" spans="2:6" ht="43.5" customHeight="1">
      <c r="B171" s="101" t="s">
        <v>1</v>
      </c>
      <c r="C171" s="101"/>
      <c r="D171" s="101"/>
      <c r="E171" s="101"/>
      <c r="F171" s="101"/>
    </row>
    <row r="172" spans="2:6" ht="28.5" customHeight="1">
      <c r="B172" s="101" t="s">
        <v>244</v>
      </c>
      <c r="C172" s="101"/>
      <c r="D172" s="101"/>
      <c r="E172" s="101"/>
      <c r="F172" s="101"/>
    </row>
    <row r="173" spans="2:6" ht="47.25" customHeight="1">
      <c r="B173" s="101" t="s">
        <v>232</v>
      </c>
      <c r="C173" s="101"/>
      <c r="D173" s="101"/>
      <c r="E173" s="101"/>
      <c r="F173" s="101"/>
    </row>
    <row r="174" spans="2:6" ht="30.75" customHeight="1">
      <c r="B174" s="101" t="s">
        <v>233</v>
      </c>
      <c r="C174" s="101"/>
      <c r="D174" s="101"/>
      <c r="E174" s="101"/>
      <c r="F174" s="101"/>
    </row>
    <row r="175" spans="2:8" ht="30.75" customHeight="1">
      <c r="B175" s="101" t="s">
        <v>317</v>
      </c>
      <c r="C175" s="101"/>
      <c r="D175" s="101"/>
      <c r="E175" s="101"/>
      <c r="F175" s="101"/>
      <c r="H175" s="65"/>
    </row>
    <row r="176" spans="2:6" ht="33.75" customHeight="1">
      <c r="B176" s="101"/>
      <c r="C176" s="101"/>
      <c r="D176" s="101"/>
      <c r="E176" s="101"/>
      <c r="F176" s="101"/>
    </row>
    <row r="177" spans="2:6" ht="43.5" customHeight="1">
      <c r="B177" s="101" t="s">
        <v>269</v>
      </c>
      <c r="C177" s="101"/>
      <c r="D177" s="101"/>
      <c r="E177" s="101"/>
      <c r="F177" s="101"/>
    </row>
    <row r="178" spans="2:6" ht="37.5" customHeight="1">
      <c r="B178" s="101" t="s">
        <v>8</v>
      </c>
      <c r="C178" s="101"/>
      <c r="D178" s="101"/>
      <c r="E178" s="101"/>
      <c r="F178" s="101"/>
    </row>
    <row r="179" spans="2:6" ht="12.75">
      <c r="B179" s="98" t="s">
        <v>163</v>
      </c>
      <c r="C179" s="96" t="s">
        <v>80</v>
      </c>
      <c r="D179" s="96"/>
      <c r="E179" s="96"/>
      <c r="F179" s="96"/>
    </row>
    <row r="180" spans="2:6" ht="12.75">
      <c r="B180" s="99"/>
      <c r="C180" s="96" t="s">
        <v>2</v>
      </c>
      <c r="D180" s="96"/>
      <c r="E180" s="96"/>
      <c r="F180" s="96"/>
    </row>
    <row r="181" spans="2:6" ht="12.75">
      <c r="B181" s="99"/>
      <c r="C181" s="96" t="s">
        <v>57</v>
      </c>
      <c r="D181" s="96"/>
      <c r="E181" s="96"/>
      <c r="F181" s="96"/>
    </row>
    <row r="182" spans="2:6" ht="12.75">
      <c r="B182" s="99"/>
      <c r="C182" s="96" t="s">
        <v>75</v>
      </c>
      <c r="D182" s="96"/>
      <c r="E182" s="96"/>
      <c r="F182" s="96"/>
    </row>
    <row r="183" spans="2:6" ht="12.75">
      <c r="B183" s="99"/>
      <c r="C183" s="96" t="s">
        <v>164</v>
      </c>
      <c r="D183" s="96"/>
      <c r="E183" s="96"/>
      <c r="F183" s="96"/>
    </row>
    <row r="184" spans="2:6" ht="12.75">
      <c r="B184" s="99"/>
      <c r="C184" s="96" t="s">
        <v>61</v>
      </c>
      <c r="D184" s="96"/>
      <c r="E184" s="96"/>
      <c r="F184" s="96"/>
    </row>
    <row r="185" spans="2:6" ht="12.75">
      <c r="B185" s="99"/>
      <c r="C185" s="96" t="s">
        <v>165</v>
      </c>
      <c r="D185" s="96"/>
      <c r="E185" s="96"/>
      <c r="F185" s="96"/>
    </row>
    <row r="186" spans="2:6" ht="12.75">
      <c r="B186" s="99"/>
      <c r="C186" s="96" t="s">
        <v>78</v>
      </c>
      <c r="D186" s="96"/>
      <c r="E186" s="96"/>
      <c r="F186" s="96"/>
    </row>
    <row r="187" spans="2:6" ht="12.75">
      <c r="B187" s="99"/>
      <c r="C187" s="96" t="s">
        <v>70</v>
      </c>
      <c r="D187" s="96"/>
      <c r="E187" s="96"/>
      <c r="F187" s="96"/>
    </row>
    <row r="188" spans="2:6" ht="12.75">
      <c r="B188" s="99"/>
      <c r="C188" s="96" t="s">
        <v>168</v>
      </c>
      <c r="D188" s="96"/>
      <c r="E188" s="96"/>
      <c r="F188" s="96"/>
    </row>
    <row r="189" spans="2:6" ht="12.75">
      <c r="B189" s="99"/>
      <c r="C189" s="96" t="s">
        <v>169</v>
      </c>
      <c r="D189" s="96"/>
      <c r="E189" s="96"/>
      <c r="F189" s="96"/>
    </row>
    <row r="190" spans="2:6" ht="12.75">
      <c r="B190" s="99"/>
      <c r="C190" s="96" t="s">
        <v>171</v>
      </c>
      <c r="D190" s="96"/>
      <c r="E190" s="96"/>
      <c r="F190" s="96"/>
    </row>
    <row r="191" spans="2:6" ht="12.75">
      <c r="B191" s="99"/>
      <c r="C191" s="96" t="s">
        <v>167</v>
      </c>
      <c r="D191" s="96"/>
      <c r="E191" s="96"/>
      <c r="F191" s="96"/>
    </row>
    <row r="192" spans="2:6" ht="12.75">
      <c r="B192" s="99"/>
      <c r="C192" s="96" t="s">
        <v>166</v>
      </c>
      <c r="D192" s="96"/>
      <c r="E192" s="96"/>
      <c r="F192" s="96"/>
    </row>
    <row r="193" spans="2:6" ht="12.75" customHeight="1">
      <c r="B193" s="99"/>
      <c r="C193" s="96" t="s">
        <v>270</v>
      </c>
      <c r="D193" s="96"/>
      <c r="E193" s="96"/>
      <c r="F193" s="96"/>
    </row>
    <row r="194" spans="2:6" ht="40.5" customHeight="1">
      <c r="B194" s="101" t="s">
        <v>240</v>
      </c>
      <c r="C194" s="101"/>
      <c r="D194" s="101"/>
      <c r="E194" s="101"/>
      <c r="F194" s="101"/>
    </row>
  </sheetData>
  <mergeCells count="298">
    <mergeCell ref="B78:F78"/>
    <mergeCell ref="C79:D79"/>
    <mergeCell ref="E126:F126"/>
    <mergeCell ref="C119:D119"/>
    <mergeCell ref="C121:D121"/>
    <mergeCell ref="C118:D118"/>
    <mergeCell ref="E105:F105"/>
    <mergeCell ref="B100:F100"/>
    <mergeCell ref="B101:F101"/>
    <mergeCell ref="C181:F181"/>
    <mergeCell ref="B159:F159"/>
    <mergeCell ref="C140:D140"/>
    <mergeCell ref="C77:D77"/>
    <mergeCell ref="E77:F77"/>
    <mergeCell ref="C113:D113"/>
    <mergeCell ref="C114:D114"/>
    <mergeCell ref="C90:D90"/>
    <mergeCell ref="E90:F90"/>
    <mergeCell ref="C95:D95"/>
    <mergeCell ref="B171:F171"/>
    <mergeCell ref="B172:F172"/>
    <mergeCell ref="C179:F179"/>
    <mergeCell ref="C180:F180"/>
    <mergeCell ref="E158:F158"/>
    <mergeCell ref="C160:D160"/>
    <mergeCell ref="E160:F160"/>
    <mergeCell ref="B170:F170"/>
    <mergeCell ref="C134:D134"/>
    <mergeCell ref="B124:F124"/>
    <mergeCell ref="E127:F127"/>
    <mergeCell ref="B129:F129"/>
    <mergeCell ref="E133:F133"/>
    <mergeCell ref="E134:F134"/>
    <mergeCell ref="C133:D133"/>
    <mergeCell ref="E130:F130"/>
    <mergeCell ref="C131:D131"/>
    <mergeCell ref="E131:F131"/>
    <mergeCell ref="B135:F135"/>
    <mergeCell ref="B138:F138"/>
    <mergeCell ref="C13:D13"/>
    <mergeCell ref="E13:F13"/>
    <mergeCell ref="E25:F25"/>
    <mergeCell ref="C25:D25"/>
    <mergeCell ref="C23:F23"/>
    <mergeCell ref="C21:D21"/>
    <mergeCell ref="E21:F21"/>
    <mergeCell ref="C22:D22"/>
    <mergeCell ref="E22:F22"/>
    <mergeCell ref="E20:F20"/>
    <mergeCell ref="B1:F1"/>
    <mergeCell ref="B6:F6"/>
    <mergeCell ref="B3:F3"/>
    <mergeCell ref="B2:F2"/>
    <mergeCell ref="C17:D17"/>
    <mergeCell ref="E17:F17"/>
    <mergeCell ref="B16:F16"/>
    <mergeCell ref="E12:F12"/>
    <mergeCell ref="C11:F11"/>
    <mergeCell ref="B10:F10"/>
    <mergeCell ref="B9:F9"/>
    <mergeCell ref="C7:F7"/>
    <mergeCell ref="C8:F8"/>
    <mergeCell ref="B5:F5"/>
    <mergeCell ref="B4:F4"/>
    <mergeCell ref="B45:F45"/>
    <mergeCell ref="E48:F48"/>
    <mergeCell ref="B46:F46"/>
    <mergeCell ref="C49:D49"/>
    <mergeCell ref="E49:F49"/>
    <mergeCell ref="C51:D51"/>
    <mergeCell ref="C48:D48"/>
    <mergeCell ref="E50:F50"/>
    <mergeCell ref="E51:F51"/>
    <mergeCell ref="E52:F52"/>
    <mergeCell ref="E53:F53"/>
    <mergeCell ref="B54:F54"/>
    <mergeCell ref="C55:D55"/>
    <mergeCell ref="C52:D52"/>
    <mergeCell ref="C53:D53"/>
    <mergeCell ref="B102:F102"/>
    <mergeCell ref="C103:D103"/>
    <mergeCell ref="C104:D104"/>
    <mergeCell ref="E104:F104"/>
    <mergeCell ref="E103:F103"/>
    <mergeCell ref="E117:F117"/>
    <mergeCell ref="B110:F110"/>
    <mergeCell ref="C117:D117"/>
    <mergeCell ref="E114:F114"/>
    <mergeCell ref="C116:D116"/>
    <mergeCell ref="C80:D80"/>
    <mergeCell ref="E80:F80"/>
    <mergeCell ref="E142:F142"/>
    <mergeCell ref="C107:D107"/>
    <mergeCell ref="C108:D108"/>
    <mergeCell ref="C109:D109"/>
    <mergeCell ref="C82:D82"/>
    <mergeCell ref="B87:F87"/>
    <mergeCell ref="C86:D86"/>
    <mergeCell ref="B115:F115"/>
    <mergeCell ref="E96:F96"/>
    <mergeCell ref="C84:D84"/>
    <mergeCell ref="E84:F84"/>
    <mergeCell ref="C85:D85"/>
    <mergeCell ref="E95:F95"/>
    <mergeCell ref="B88:F88"/>
    <mergeCell ref="C92:D92"/>
    <mergeCell ref="C91:D91"/>
    <mergeCell ref="E82:F82"/>
    <mergeCell ref="C83:D83"/>
    <mergeCell ref="E89:F89"/>
    <mergeCell ref="C94:D94"/>
    <mergeCell ref="E91:F91"/>
    <mergeCell ref="E92:F92"/>
    <mergeCell ref="E93:F93"/>
    <mergeCell ref="E94:F94"/>
    <mergeCell ref="C155:D155"/>
    <mergeCell ref="B169:F169"/>
    <mergeCell ref="C157:D157"/>
    <mergeCell ref="E157:F157"/>
    <mergeCell ref="B162:F162"/>
    <mergeCell ref="B156:F156"/>
    <mergeCell ref="B168:F168"/>
    <mergeCell ref="C161:D161"/>
    <mergeCell ref="E161:F161"/>
    <mergeCell ref="C158:D158"/>
    <mergeCell ref="C126:D126"/>
    <mergeCell ref="C70:D70"/>
    <mergeCell ref="B74:F74"/>
    <mergeCell ref="E99:F99"/>
    <mergeCell ref="E86:F86"/>
    <mergeCell ref="C75:D75"/>
    <mergeCell ref="E75:F75"/>
    <mergeCell ref="B76:F76"/>
    <mergeCell ref="E98:F98"/>
    <mergeCell ref="C89:D89"/>
    <mergeCell ref="C128:D128"/>
    <mergeCell ref="C130:D130"/>
    <mergeCell ref="C127:D127"/>
    <mergeCell ref="B132:F132"/>
    <mergeCell ref="E128:F128"/>
    <mergeCell ref="C93:D93"/>
    <mergeCell ref="C97:D97"/>
    <mergeCell ref="C96:D96"/>
    <mergeCell ref="C99:D99"/>
    <mergeCell ref="C60:D60"/>
    <mergeCell ref="C65:D65"/>
    <mergeCell ref="E59:F59"/>
    <mergeCell ref="C61:D61"/>
    <mergeCell ref="E55:F55"/>
    <mergeCell ref="B56:F56"/>
    <mergeCell ref="E58:F58"/>
    <mergeCell ref="C59:D59"/>
    <mergeCell ref="C58:D58"/>
    <mergeCell ref="C24:F24"/>
    <mergeCell ref="C73:D73"/>
    <mergeCell ref="E73:F73"/>
    <mergeCell ref="C47:D47"/>
    <mergeCell ref="E47:F47"/>
    <mergeCell ref="B39:F39"/>
    <mergeCell ref="E60:F60"/>
    <mergeCell ref="C50:D50"/>
    <mergeCell ref="E61:F61"/>
    <mergeCell ref="C28:F28"/>
    <mergeCell ref="B29:F29"/>
    <mergeCell ref="B37:F37"/>
    <mergeCell ref="C43:F43"/>
    <mergeCell ref="C44:F44"/>
    <mergeCell ref="E41:F41"/>
    <mergeCell ref="C38:D38"/>
    <mergeCell ref="C31:D31"/>
    <mergeCell ref="B30:F30"/>
    <mergeCell ref="B32:F32"/>
    <mergeCell ref="C120:D120"/>
    <mergeCell ref="C123:D123"/>
    <mergeCell ref="E123:F123"/>
    <mergeCell ref="E97:F97"/>
    <mergeCell ref="C105:D105"/>
    <mergeCell ref="C106:D106"/>
    <mergeCell ref="E113:F113"/>
    <mergeCell ref="B112:F112"/>
    <mergeCell ref="E116:F116"/>
    <mergeCell ref="E118:F118"/>
    <mergeCell ref="C147:D147"/>
    <mergeCell ref="B146:F146"/>
    <mergeCell ref="E147:F147"/>
    <mergeCell ref="E119:F119"/>
    <mergeCell ref="E120:F120"/>
    <mergeCell ref="C125:D125"/>
    <mergeCell ref="C122:D122"/>
    <mergeCell ref="E121:F121"/>
    <mergeCell ref="E122:F122"/>
    <mergeCell ref="E125:F125"/>
    <mergeCell ref="C145:D145"/>
    <mergeCell ref="E137:F137"/>
    <mergeCell ref="E139:F139"/>
    <mergeCell ref="E140:F140"/>
    <mergeCell ref="C139:D139"/>
    <mergeCell ref="C141:D141"/>
    <mergeCell ref="C143:D143"/>
    <mergeCell ref="C142:D142"/>
    <mergeCell ref="C137:D137"/>
    <mergeCell ref="C144:D144"/>
    <mergeCell ref="C153:D153"/>
    <mergeCell ref="C154:D154"/>
    <mergeCell ref="C151:D151"/>
    <mergeCell ref="E151:F151"/>
    <mergeCell ref="C152:D152"/>
    <mergeCell ref="C166:D166"/>
    <mergeCell ref="E166:F166"/>
    <mergeCell ref="C165:D165"/>
    <mergeCell ref="E165:F165"/>
    <mergeCell ref="B163:F163"/>
    <mergeCell ref="E152:F152"/>
    <mergeCell ref="E155:F155"/>
    <mergeCell ref="E153:F153"/>
    <mergeCell ref="E154:F154"/>
    <mergeCell ref="C42:D42"/>
    <mergeCell ref="E42:F42"/>
    <mergeCell ref="C41:D41"/>
    <mergeCell ref="B40:F40"/>
    <mergeCell ref="E38:F38"/>
    <mergeCell ref="B167:F167"/>
    <mergeCell ref="C164:F164"/>
    <mergeCell ref="B194:F194"/>
    <mergeCell ref="B175:F176"/>
    <mergeCell ref="B178:F178"/>
    <mergeCell ref="B173:F173"/>
    <mergeCell ref="B174:F174"/>
    <mergeCell ref="B177:F177"/>
    <mergeCell ref="C185:F185"/>
    <mergeCell ref="C182:F182"/>
    <mergeCell ref="C98:D98"/>
    <mergeCell ref="C186:F186"/>
    <mergeCell ref="C183:F183"/>
    <mergeCell ref="C184:F184"/>
    <mergeCell ref="E136:F136"/>
    <mergeCell ref="E145:F145"/>
    <mergeCell ref="B148:F148"/>
    <mergeCell ref="C149:F150"/>
    <mergeCell ref="B179:B193"/>
    <mergeCell ref="C187:F187"/>
    <mergeCell ref="C188:F188"/>
    <mergeCell ref="C189:F189"/>
    <mergeCell ref="C193:F193"/>
    <mergeCell ref="C190:F190"/>
    <mergeCell ref="C191:F191"/>
    <mergeCell ref="C192:F192"/>
    <mergeCell ref="C18:D18"/>
    <mergeCell ref="E18:F18"/>
    <mergeCell ref="C19:D19"/>
    <mergeCell ref="E19:F19"/>
    <mergeCell ref="C20:D20"/>
    <mergeCell ref="C57:D57"/>
    <mergeCell ref="B62:F62"/>
    <mergeCell ref="C71:D71"/>
    <mergeCell ref="E70:F70"/>
    <mergeCell ref="B27:F27"/>
    <mergeCell ref="E65:F65"/>
    <mergeCell ref="E66:F66"/>
    <mergeCell ref="E57:F57"/>
    <mergeCell ref="E31:F31"/>
    <mergeCell ref="C12:D12"/>
    <mergeCell ref="C15:D15"/>
    <mergeCell ref="E15:F15"/>
    <mergeCell ref="E83:F83"/>
    <mergeCell ref="C72:D72"/>
    <mergeCell ref="E79:F79"/>
    <mergeCell ref="B14:F14"/>
    <mergeCell ref="C26:D26"/>
    <mergeCell ref="E26:F26"/>
    <mergeCell ref="E69:F69"/>
    <mergeCell ref="E72:F72"/>
    <mergeCell ref="E68:F68"/>
    <mergeCell ref="E71:F71"/>
    <mergeCell ref="C64:F64"/>
    <mergeCell ref="E67:F67"/>
    <mergeCell ref="C66:D66"/>
    <mergeCell ref="C69:D69"/>
    <mergeCell ref="C68:D68"/>
    <mergeCell ref="C67:D67"/>
    <mergeCell ref="B36:F36"/>
    <mergeCell ref="C111:D111"/>
    <mergeCell ref="E111:F111"/>
    <mergeCell ref="C63:F63"/>
    <mergeCell ref="B81:F81"/>
    <mergeCell ref="E106:F106"/>
    <mergeCell ref="E107:F107"/>
    <mergeCell ref="E108:F108"/>
    <mergeCell ref="E109:F109"/>
    <mergeCell ref="E85:F85"/>
    <mergeCell ref="B33:F33"/>
    <mergeCell ref="C34:D34"/>
    <mergeCell ref="E34:F34"/>
    <mergeCell ref="C35:D35"/>
    <mergeCell ref="E144:F144"/>
    <mergeCell ref="E141:F141"/>
    <mergeCell ref="C136:D136"/>
    <mergeCell ref="E143:F143"/>
  </mergeCells>
  <printOptions/>
  <pageMargins left="0.53" right="0" top="0.25" bottom="0.29" header="0" footer="0.23"/>
  <pageSetup horizontalDpi="600" verticalDpi="600" orientation="portrait" paperSize="9" scale="56" r:id="rId1"/>
  <rowBreaks count="2" manualBreakCount="2">
    <brk id="85" max="10" man="1"/>
    <brk id="155" max="10" man="1"/>
  </rowBreaks>
</worksheet>
</file>

<file path=xl/worksheets/sheet2.xml><?xml version="1.0" encoding="utf-8"?>
<worksheet xmlns="http://schemas.openxmlformats.org/spreadsheetml/2006/main" xmlns:r="http://schemas.openxmlformats.org/officeDocument/2006/relationships">
  <dimension ref="A2:K202"/>
  <sheetViews>
    <sheetView view="pageBreakPreview" zoomScale="95" zoomScaleSheetLayoutView="95" workbookViewId="0" topLeftCell="A16">
      <selection activeCell="E22" sqref="E22:F22"/>
    </sheetView>
  </sheetViews>
  <sheetFormatPr defaultColWidth="9.140625" defaultRowHeight="12.75" outlineLevelCol="1"/>
  <cols>
    <col min="1" max="1" width="1.7109375" style="1" customWidth="1"/>
    <col min="2" max="2" width="60.421875" style="1" customWidth="1"/>
    <col min="3" max="8" width="9.140625" style="1" customWidth="1"/>
    <col min="9" max="9" width="2.00390625" style="1" customWidth="1"/>
    <col min="10" max="10" width="8.8515625" style="25" customWidth="1" outlineLevel="1"/>
    <col min="11" max="11" width="8.8515625" style="1" customWidth="1" outlineLevel="1"/>
    <col min="12" max="12" width="20.421875" style="25" customWidth="1"/>
    <col min="13" max="16384" width="9.140625" style="1" customWidth="1"/>
  </cols>
  <sheetData>
    <row r="1" ht="6" customHeight="1"/>
    <row r="2" spans="1:8" ht="12.75">
      <c r="A2" s="35"/>
      <c r="B2" s="158" t="s">
        <v>15</v>
      </c>
      <c r="C2" s="159"/>
      <c r="D2" s="159"/>
      <c r="E2" s="159"/>
      <c r="F2" s="159"/>
      <c r="G2" s="159"/>
      <c r="H2" s="160"/>
    </row>
    <row r="3" spans="1:11" ht="12.75">
      <c r="A3" s="35"/>
      <c r="B3" s="158" t="s">
        <v>12</v>
      </c>
      <c r="C3" s="159"/>
      <c r="D3" s="159"/>
      <c r="E3" s="159"/>
      <c r="F3" s="159"/>
      <c r="G3" s="159"/>
      <c r="H3" s="160"/>
      <c r="J3" s="26" t="s">
        <v>27</v>
      </c>
      <c r="K3" s="2">
        <v>1.18</v>
      </c>
    </row>
    <row r="4" spans="1:11" ht="12.75">
      <c r="A4" s="35"/>
      <c r="B4" s="161" t="s">
        <v>13</v>
      </c>
      <c r="C4" s="162"/>
      <c r="D4" s="162"/>
      <c r="E4" s="162"/>
      <c r="F4" s="162"/>
      <c r="G4" s="162"/>
      <c r="H4" s="163"/>
      <c r="J4" s="26" t="s">
        <v>28</v>
      </c>
      <c r="K4" s="2">
        <v>0.85</v>
      </c>
    </row>
    <row r="5" spans="1:11" ht="12.75">
      <c r="A5" s="35"/>
      <c r="B5" s="164"/>
      <c r="C5" s="165"/>
      <c r="D5" s="165"/>
      <c r="E5" s="165"/>
      <c r="F5" s="165"/>
      <c r="G5" s="165"/>
      <c r="H5" s="166"/>
      <c r="J5" s="26" t="s">
        <v>49</v>
      </c>
      <c r="K5" s="2">
        <v>0.5</v>
      </c>
    </row>
    <row r="6" spans="1:11" ht="12.75">
      <c r="A6" s="35"/>
      <c r="B6" s="167"/>
      <c r="C6" s="168"/>
      <c r="D6" s="168"/>
      <c r="E6" s="168"/>
      <c r="F6" s="168"/>
      <c r="G6" s="168"/>
      <c r="H6" s="169"/>
      <c r="J6" s="26" t="s">
        <v>101</v>
      </c>
      <c r="K6" s="2">
        <v>3.05</v>
      </c>
    </row>
    <row r="7" spans="1:11" ht="18.75" customHeight="1">
      <c r="A7" s="35"/>
      <c r="B7" s="170" t="s">
        <v>223</v>
      </c>
      <c r="C7" s="171"/>
      <c r="D7" s="171"/>
      <c r="E7" s="171"/>
      <c r="F7" s="171"/>
      <c r="G7" s="171"/>
      <c r="H7" s="172"/>
      <c r="J7" s="26" t="s">
        <v>134</v>
      </c>
      <c r="K7" s="2">
        <v>10</v>
      </c>
    </row>
    <row r="8" spans="1:11" ht="12.75">
      <c r="A8" s="35"/>
      <c r="B8" s="173" t="s">
        <v>14</v>
      </c>
      <c r="C8" s="174"/>
      <c r="D8" s="174"/>
      <c r="E8" s="174"/>
      <c r="F8" s="174"/>
      <c r="G8" s="174"/>
      <c r="H8" s="175"/>
      <c r="J8" s="26" t="s">
        <v>103</v>
      </c>
      <c r="K8" s="2">
        <v>20</v>
      </c>
    </row>
    <row r="9" spans="1:11" ht="12.75">
      <c r="A9" s="35"/>
      <c r="B9" s="173"/>
      <c r="C9" s="174"/>
      <c r="D9" s="174"/>
      <c r="E9" s="174"/>
      <c r="F9" s="174"/>
      <c r="G9" s="174"/>
      <c r="H9" s="175"/>
      <c r="J9" s="26" t="s">
        <v>104</v>
      </c>
      <c r="K9" s="2">
        <v>39</v>
      </c>
    </row>
    <row r="10" spans="1:11" ht="12.75">
      <c r="A10" s="35"/>
      <c r="B10" s="167" t="s">
        <v>23</v>
      </c>
      <c r="C10" s="168"/>
      <c r="D10" s="168"/>
      <c r="E10" s="168"/>
      <c r="F10" s="168"/>
      <c r="G10" s="168"/>
      <c r="H10" s="169"/>
      <c r="J10" s="26" t="s">
        <v>105</v>
      </c>
      <c r="K10" s="2">
        <v>59</v>
      </c>
    </row>
    <row r="11" spans="1:8" ht="13.5" thickBot="1">
      <c r="A11" s="35"/>
      <c r="B11" s="178"/>
      <c r="C11" s="179"/>
      <c r="D11" s="179"/>
      <c r="E11" s="179"/>
      <c r="F11" s="179"/>
      <c r="G11" s="179"/>
      <c r="H11" s="180"/>
    </row>
    <row r="12" spans="2:8" ht="12.75">
      <c r="B12" s="16" t="s">
        <v>51</v>
      </c>
      <c r="C12" s="181" t="s">
        <v>18</v>
      </c>
      <c r="D12" s="181"/>
      <c r="E12" s="181"/>
      <c r="F12" s="181"/>
      <c r="G12" s="181"/>
      <c r="H12" s="182"/>
    </row>
    <row r="13" spans="2:8" ht="13.5" thickBot="1">
      <c r="B13" s="22" t="s">
        <v>52</v>
      </c>
      <c r="C13" s="183" t="s">
        <v>19</v>
      </c>
      <c r="D13" s="184"/>
      <c r="E13" s="184"/>
      <c r="F13" s="184"/>
      <c r="G13" s="184"/>
      <c r="H13" s="185"/>
    </row>
    <row r="14" spans="2:8" ht="18" customHeight="1">
      <c r="B14" s="127" t="s">
        <v>44</v>
      </c>
      <c r="C14" s="128"/>
      <c r="D14" s="128"/>
      <c r="E14" s="128"/>
      <c r="F14" s="128"/>
      <c r="G14" s="128"/>
      <c r="H14" s="129"/>
    </row>
    <row r="15" spans="2:8" ht="21" customHeight="1">
      <c r="B15" s="133" t="s">
        <v>156</v>
      </c>
      <c r="C15" s="134"/>
      <c r="D15" s="134"/>
      <c r="E15" s="134"/>
      <c r="F15" s="134"/>
      <c r="G15" s="134"/>
      <c r="H15" s="135"/>
    </row>
    <row r="16" spans="2:8" ht="12.75">
      <c r="B16" s="4" t="s">
        <v>16</v>
      </c>
      <c r="C16" s="192" t="s">
        <v>17</v>
      </c>
      <c r="D16" s="193"/>
      <c r="E16" s="193"/>
      <c r="F16" s="193"/>
      <c r="G16" s="193"/>
      <c r="H16" s="194"/>
    </row>
    <row r="17" spans="2:11" ht="26.25" customHeight="1">
      <c r="B17" s="5" t="s">
        <v>53</v>
      </c>
      <c r="C17" s="186" t="s">
        <v>24</v>
      </c>
      <c r="D17" s="188"/>
      <c r="E17" s="186" t="s">
        <v>25</v>
      </c>
      <c r="F17" s="188"/>
      <c r="G17" s="186" t="s">
        <v>26</v>
      </c>
      <c r="H17" s="187"/>
      <c r="J17" s="27" t="s">
        <v>191</v>
      </c>
      <c r="K17" s="30" t="s">
        <v>217</v>
      </c>
    </row>
    <row r="18" spans="2:10" ht="12.75">
      <c r="B18" s="204" t="s">
        <v>45</v>
      </c>
      <c r="C18" s="205"/>
      <c r="D18" s="205"/>
      <c r="E18" s="205"/>
      <c r="F18" s="205"/>
      <c r="G18" s="205"/>
      <c r="H18" s="206"/>
      <c r="J18" s="28"/>
    </row>
    <row r="19" spans="2:11" ht="12.75">
      <c r="B19" s="4" t="s">
        <v>20</v>
      </c>
      <c r="C19" s="150">
        <f>TRUNC(E19/ндс,4)</f>
        <v>0</v>
      </c>
      <c r="D19" s="189"/>
      <c r="E19" s="190">
        <v>0</v>
      </c>
      <c r="F19" s="191"/>
      <c r="G19" s="198">
        <f>ROUNDUP(E19*гк,2)</f>
        <v>0</v>
      </c>
      <c r="H19" s="199"/>
      <c r="J19" s="28">
        <f>C19*ндс*гк</f>
        <v>0</v>
      </c>
      <c r="K19" s="30" t="s">
        <v>200</v>
      </c>
    </row>
    <row r="20" spans="2:11" ht="12.75">
      <c r="B20" s="130" t="s">
        <v>21</v>
      </c>
      <c r="C20" s="131"/>
      <c r="D20" s="131"/>
      <c r="E20" s="131"/>
      <c r="F20" s="131"/>
      <c r="G20" s="131"/>
      <c r="H20" s="132"/>
      <c r="J20" s="28"/>
      <c r="K20" s="30" t="s">
        <v>199</v>
      </c>
    </row>
    <row r="21" spans="2:10" ht="25.5">
      <c r="B21" s="6" t="s">
        <v>29</v>
      </c>
      <c r="C21" s="150">
        <f>TRUNC(E21/ндс,4)</f>
        <v>0</v>
      </c>
      <c r="D21" s="189"/>
      <c r="E21" s="147">
        <v>0</v>
      </c>
      <c r="F21" s="203"/>
      <c r="G21" s="198">
        <f>ROUNDUP(E21*гк,2)</f>
        <v>0</v>
      </c>
      <c r="H21" s="199"/>
      <c r="J21" s="28">
        <f>C21*ндс*гк</f>
        <v>0</v>
      </c>
    </row>
    <row r="22" spans="2:11" ht="12.75">
      <c r="B22" s="7" t="s">
        <v>22</v>
      </c>
      <c r="C22" s="176">
        <f>TRUNC(E22/ндс,4)</f>
        <v>4.2372</v>
      </c>
      <c r="D22" s="177"/>
      <c r="E22" s="124">
        <v>5</v>
      </c>
      <c r="F22" s="200"/>
      <c r="G22" s="201">
        <f>ROUNDUP(E22*гк,2)</f>
        <v>4.25</v>
      </c>
      <c r="H22" s="202"/>
      <c r="J22" s="28">
        <f>C22*ндс*гк</f>
        <v>4.2499116</v>
      </c>
      <c r="K22" s="30" t="s">
        <v>198</v>
      </c>
    </row>
    <row r="23" spans="2:10" ht="12.75">
      <c r="B23" s="204" t="s">
        <v>46</v>
      </c>
      <c r="C23" s="205"/>
      <c r="D23" s="205"/>
      <c r="E23" s="205"/>
      <c r="F23" s="205"/>
      <c r="G23" s="205"/>
      <c r="H23" s="206"/>
      <c r="J23" s="28"/>
    </row>
    <row r="24" spans="2:10" ht="12.75">
      <c r="B24" s="7" t="s">
        <v>30</v>
      </c>
      <c r="C24" s="176">
        <f aca="true" t="shared" si="0" ref="C24:C29">TRUNC(E24/ндс,4)</f>
        <v>4.2372</v>
      </c>
      <c r="D24" s="177"/>
      <c r="E24" s="124">
        <v>5</v>
      </c>
      <c r="F24" s="200"/>
      <c r="G24" s="201">
        <f>ROUNDUP(E24*гк,2)</f>
        <v>4.25</v>
      </c>
      <c r="H24" s="202"/>
      <c r="J24" s="28">
        <f>C24*ндс*гк</f>
        <v>4.2499116</v>
      </c>
    </row>
    <row r="25" spans="2:11" ht="12.75">
      <c r="B25" s="7" t="s">
        <v>31</v>
      </c>
      <c r="C25" s="176">
        <f t="shared" si="0"/>
        <v>4.2372</v>
      </c>
      <c r="D25" s="177"/>
      <c r="E25" s="124">
        <f>E24</f>
        <v>5</v>
      </c>
      <c r="F25" s="125"/>
      <c r="G25" s="125"/>
      <c r="H25" s="126"/>
      <c r="J25" s="28">
        <f>C25*ндс</f>
        <v>4.999896</v>
      </c>
      <c r="K25" s="30" t="s">
        <v>196</v>
      </c>
    </row>
    <row r="26" spans="2:10" ht="25.5">
      <c r="B26" s="6" t="s">
        <v>32</v>
      </c>
      <c r="C26" s="176">
        <f t="shared" si="0"/>
        <v>5.9322</v>
      </c>
      <c r="D26" s="177"/>
      <c r="E26" s="124">
        <v>7</v>
      </c>
      <c r="F26" s="200"/>
      <c r="G26" s="201">
        <f>ROUNDUP(E26*гк,2)</f>
        <v>5.95</v>
      </c>
      <c r="H26" s="202"/>
      <c r="J26" s="28">
        <f>C26*ндс*гк</f>
        <v>5.9499965999999995</v>
      </c>
    </row>
    <row r="27" spans="2:10" ht="12.75">
      <c r="B27" s="7" t="s">
        <v>190</v>
      </c>
      <c r="C27" s="176">
        <f t="shared" si="0"/>
        <v>6.7796</v>
      </c>
      <c r="D27" s="177"/>
      <c r="E27" s="124">
        <v>8</v>
      </c>
      <c r="F27" s="200"/>
      <c r="G27" s="201">
        <f>ROUNDUP(E27*гк,2)</f>
        <v>6.8</v>
      </c>
      <c r="H27" s="202"/>
      <c r="J27" s="28">
        <f>C27*ндс*гк</f>
        <v>6.7999388</v>
      </c>
    </row>
    <row r="28" spans="2:11" ht="12.75">
      <c r="B28" s="7" t="s">
        <v>33</v>
      </c>
      <c r="C28" s="176">
        <f t="shared" si="0"/>
        <v>6.7796</v>
      </c>
      <c r="D28" s="177"/>
      <c r="E28" s="124">
        <f>E27</f>
        <v>8</v>
      </c>
      <c r="F28" s="125"/>
      <c r="G28" s="125"/>
      <c r="H28" s="126"/>
      <c r="J28" s="28">
        <f>C28*ндс</f>
        <v>7.999928</v>
      </c>
      <c r="K28" s="30" t="s">
        <v>197</v>
      </c>
    </row>
    <row r="29" spans="2:10" ht="25.5">
      <c r="B29" s="3" t="s">
        <v>181</v>
      </c>
      <c r="C29" s="176">
        <f t="shared" si="0"/>
        <v>3.3898</v>
      </c>
      <c r="D29" s="177"/>
      <c r="E29" s="124">
        <v>4</v>
      </c>
      <c r="F29" s="200"/>
      <c r="G29" s="201">
        <f>ROUNDUP(E29*гк,2)</f>
        <v>3.4</v>
      </c>
      <c r="H29" s="202"/>
      <c r="J29" s="28">
        <f>C29*ндс*гк</f>
        <v>3.3999694</v>
      </c>
    </row>
    <row r="30" spans="2:10" ht="12.75">
      <c r="B30" s="4" t="s">
        <v>34</v>
      </c>
      <c r="C30" s="192" t="s">
        <v>35</v>
      </c>
      <c r="D30" s="193"/>
      <c r="E30" s="193"/>
      <c r="F30" s="193"/>
      <c r="G30" s="193"/>
      <c r="H30" s="194"/>
      <c r="J30" s="29"/>
    </row>
    <row r="31" spans="2:10" ht="12.75">
      <c r="B31" s="195" t="s">
        <v>36</v>
      </c>
      <c r="C31" s="196"/>
      <c r="D31" s="196"/>
      <c r="E31" s="196"/>
      <c r="F31" s="196"/>
      <c r="G31" s="196"/>
      <c r="H31" s="197"/>
      <c r="J31" s="29"/>
    </row>
    <row r="32" spans="2:10" ht="12.75">
      <c r="B32" s="7" t="s">
        <v>37</v>
      </c>
      <c r="C32" s="150">
        <f>TRUNC(E32/ндс,4)</f>
        <v>0</v>
      </c>
      <c r="D32" s="189"/>
      <c r="E32" s="147">
        <v>0</v>
      </c>
      <c r="F32" s="203"/>
      <c r="G32" s="198">
        <f>ROUNDUP(E32*гк,2)</f>
        <v>0</v>
      </c>
      <c r="H32" s="199"/>
      <c r="J32" s="28">
        <f>C32*ндс*гк</f>
        <v>0</v>
      </c>
    </row>
    <row r="33" spans="2:10" ht="12.75">
      <c r="B33" s="7" t="s">
        <v>38</v>
      </c>
      <c r="C33" s="176">
        <f>TRUNC(E33/ндс,4)</f>
        <v>7.6271</v>
      </c>
      <c r="D33" s="177"/>
      <c r="E33" s="124">
        <v>9</v>
      </c>
      <c r="F33" s="200"/>
      <c r="G33" s="201">
        <f>ROUNDUP(E33*гк,2)</f>
        <v>7.65</v>
      </c>
      <c r="H33" s="202"/>
      <c r="J33" s="28">
        <f>C33*ндс*гк</f>
        <v>7.6499813</v>
      </c>
    </row>
    <row r="34" spans="2:10" ht="12.75">
      <c r="B34" s="7" t="s">
        <v>39</v>
      </c>
      <c r="C34" s="150">
        <f>TRUNC(E34/ндс,4)</f>
        <v>0</v>
      </c>
      <c r="D34" s="189"/>
      <c r="E34" s="147">
        <v>0</v>
      </c>
      <c r="F34" s="203"/>
      <c r="G34" s="198">
        <f>ROUNDUP(E34*гк,2)</f>
        <v>0</v>
      </c>
      <c r="H34" s="199"/>
      <c r="J34" s="28">
        <f>C34*ндс*гк</f>
        <v>0</v>
      </c>
    </row>
    <row r="35" spans="2:10" ht="33.75" customHeight="1">
      <c r="B35" s="133" t="s">
        <v>128</v>
      </c>
      <c r="C35" s="134"/>
      <c r="D35" s="134"/>
      <c r="E35" s="134"/>
      <c r="F35" s="134"/>
      <c r="G35" s="134"/>
      <c r="H35" s="135"/>
      <c r="J35" s="28"/>
    </row>
    <row r="36" spans="2:10" ht="13.5" thickBot="1">
      <c r="B36" s="17" t="s">
        <v>42</v>
      </c>
      <c r="C36" s="214" t="s">
        <v>43</v>
      </c>
      <c r="D36" s="215"/>
      <c r="E36" s="215"/>
      <c r="F36" s="215"/>
      <c r="G36" s="215"/>
      <c r="H36" s="216"/>
      <c r="J36" s="28"/>
    </row>
    <row r="37" spans="2:10" ht="18" customHeight="1">
      <c r="B37" s="127" t="s">
        <v>47</v>
      </c>
      <c r="C37" s="128"/>
      <c r="D37" s="128"/>
      <c r="E37" s="128"/>
      <c r="F37" s="128"/>
      <c r="G37" s="128"/>
      <c r="H37" s="129"/>
      <c r="J37" s="28"/>
    </row>
    <row r="38" spans="2:10" ht="31.5" customHeight="1" hidden="1">
      <c r="B38" s="210" t="s">
        <v>129</v>
      </c>
      <c r="C38" s="211"/>
      <c r="D38" s="211"/>
      <c r="E38" s="211"/>
      <c r="F38" s="211"/>
      <c r="G38" s="211"/>
      <c r="H38" s="212"/>
      <c r="J38" s="28"/>
    </row>
    <row r="39" spans="2:10" ht="26.25" customHeight="1">
      <c r="B39" s="5" t="s">
        <v>132</v>
      </c>
      <c r="C39" s="186" t="s">
        <v>24</v>
      </c>
      <c r="D39" s="188"/>
      <c r="E39" s="186" t="s">
        <v>133</v>
      </c>
      <c r="F39" s="217"/>
      <c r="G39" s="217"/>
      <c r="H39" s="187"/>
      <c r="J39" s="28"/>
    </row>
    <row r="40" spans="2:10" ht="12.75">
      <c r="B40" s="8" t="s">
        <v>40</v>
      </c>
      <c r="C40" s="176">
        <f aca="true" t="shared" si="1" ref="C40:C45">TRUNC(E40/ндс,4)</f>
        <v>84.7457</v>
      </c>
      <c r="D40" s="213"/>
      <c r="E40" s="124">
        <v>100</v>
      </c>
      <c r="F40" s="125"/>
      <c r="G40" s="125"/>
      <c r="H40" s="126"/>
      <c r="J40" s="28">
        <f>C40*ндс</f>
        <v>99.99992599999999</v>
      </c>
    </row>
    <row r="41" spans="2:10" ht="25.5">
      <c r="B41" s="6" t="s">
        <v>109</v>
      </c>
      <c r="C41" s="150">
        <f t="shared" si="1"/>
        <v>0</v>
      </c>
      <c r="D41" s="151"/>
      <c r="E41" s="147">
        <v>0</v>
      </c>
      <c r="F41" s="203"/>
      <c r="G41" s="198">
        <f>ROUNDUP(E41*гк,2)</f>
        <v>0</v>
      </c>
      <c r="H41" s="199"/>
      <c r="J41" s="28">
        <f>C41*ндс*гк</f>
        <v>0</v>
      </c>
    </row>
    <row r="42" spans="2:10" ht="12.75">
      <c r="B42" s="6" t="s">
        <v>110</v>
      </c>
      <c r="C42" s="176">
        <f t="shared" si="1"/>
        <v>5.0847</v>
      </c>
      <c r="D42" s="213"/>
      <c r="E42" s="207">
        <v>6</v>
      </c>
      <c r="F42" s="208"/>
      <c r="G42" s="208"/>
      <c r="H42" s="209"/>
      <c r="J42" s="28">
        <f>C42*ндс</f>
        <v>5.999946</v>
      </c>
    </row>
    <row r="43" spans="2:10" ht="12.75">
      <c r="B43" s="6" t="s">
        <v>111</v>
      </c>
      <c r="C43" s="150">
        <f t="shared" si="1"/>
        <v>0</v>
      </c>
      <c r="D43" s="151"/>
      <c r="E43" s="147">
        <v>0</v>
      </c>
      <c r="F43" s="148"/>
      <c r="G43" s="148"/>
      <c r="H43" s="149"/>
      <c r="J43" s="28">
        <f>C43*ндс</f>
        <v>0</v>
      </c>
    </row>
    <row r="44" spans="2:10" ht="12.75">
      <c r="B44" s="6" t="s">
        <v>112</v>
      </c>
      <c r="C44" s="150">
        <f t="shared" si="1"/>
        <v>0</v>
      </c>
      <c r="D44" s="151"/>
      <c r="E44" s="147">
        <v>0</v>
      </c>
      <c r="F44" s="148"/>
      <c r="G44" s="148"/>
      <c r="H44" s="149"/>
      <c r="J44" s="28">
        <f>C44*ндс</f>
        <v>0</v>
      </c>
    </row>
    <row r="45" spans="2:10" ht="12.75">
      <c r="B45" s="6" t="s">
        <v>113</v>
      </c>
      <c r="C45" s="150">
        <f t="shared" si="1"/>
        <v>0</v>
      </c>
      <c r="D45" s="151"/>
      <c r="E45" s="147">
        <v>0</v>
      </c>
      <c r="F45" s="148"/>
      <c r="G45" s="148"/>
      <c r="H45" s="149"/>
      <c r="J45" s="28">
        <f>C45*ндс</f>
        <v>0</v>
      </c>
    </row>
    <row r="46" spans="2:10" ht="21" customHeight="1">
      <c r="B46" s="133" t="s">
        <v>114</v>
      </c>
      <c r="C46" s="134"/>
      <c r="D46" s="134"/>
      <c r="E46" s="134"/>
      <c r="F46" s="134"/>
      <c r="G46" s="134"/>
      <c r="H46" s="135"/>
      <c r="J46" s="28"/>
    </row>
    <row r="47" spans="2:10" ht="12.75">
      <c r="B47" s="8" t="s">
        <v>41</v>
      </c>
      <c r="C47" s="122">
        <f>TRUNC(E47/ндс,4)</f>
        <v>508.4745</v>
      </c>
      <c r="D47" s="123"/>
      <c r="E47" s="124">
        <v>600</v>
      </c>
      <c r="F47" s="125"/>
      <c r="G47" s="125"/>
      <c r="H47" s="126"/>
      <c r="J47" s="28">
        <f>C47*ндс</f>
        <v>599.9999099999999</v>
      </c>
    </row>
    <row r="48" spans="2:10" ht="38.25">
      <c r="B48" s="6" t="s">
        <v>115</v>
      </c>
      <c r="C48" s="136">
        <f>TRUNC(E48/ндс,4)</f>
        <v>0</v>
      </c>
      <c r="D48" s="137"/>
      <c r="E48" s="142">
        <v>0</v>
      </c>
      <c r="F48" s="152"/>
      <c r="G48" s="153">
        <f>ROUNDUP(E48*гк,2)</f>
        <v>0</v>
      </c>
      <c r="H48" s="154"/>
      <c r="J48" s="28">
        <f>C48*ндс*гк</f>
        <v>0</v>
      </c>
    </row>
    <row r="49" spans="2:10" ht="12.75">
      <c r="B49" s="6" t="s">
        <v>110</v>
      </c>
      <c r="C49" s="122">
        <f>TRUNC(E49/ндс,4)</f>
        <v>27.9661</v>
      </c>
      <c r="D49" s="218"/>
      <c r="E49" s="207">
        <v>33</v>
      </c>
      <c r="F49" s="208"/>
      <c r="G49" s="208"/>
      <c r="H49" s="209"/>
      <c r="J49" s="28">
        <f>C49*ндс</f>
        <v>32.999998</v>
      </c>
    </row>
    <row r="50" spans="2:10" ht="12.75">
      <c r="B50" s="8" t="s">
        <v>48</v>
      </c>
      <c r="C50" s="122">
        <f>TRUNC(E50/ндс,4)</f>
        <v>423.7288</v>
      </c>
      <c r="D50" s="123"/>
      <c r="E50" s="124">
        <v>500</v>
      </c>
      <c r="F50" s="125"/>
      <c r="G50" s="125"/>
      <c r="H50" s="126"/>
      <c r="J50" s="28">
        <f>C50*ндс</f>
        <v>499.9999839999999</v>
      </c>
    </row>
    <row r="51" spans="2:11" ht="25.5">
      <c r="B51" s="6" t="s">
        <v>192</v>
      </c>
      <c r="C51" s="122">
        <f>C27*гн</f>
        <v>3.3898</v>
      </c>
      <c r="D51" s="218"/>
      <c r="E51" s="124">
        <f>ROUNDUP(E27*гн,2)</f>
        <v>4</v>
      </c>
      <c r="F51" s="200"/>
      <c r="G51" s="201">
        <f>ROUNDUP(E27*(гк*гн),2)</f>
        <v>3.4</v>
      </c>
      <c r="H51" s="202"/>
      <c r="J51" s="28">
        <f>C51*ндс*гк</f>
        <v>3.3999694</v>
      </c>
      <c r="K51" s="31" t="s">
        <v>219</v>
      </c>
    </row>
    <row r="52" spans="2:10" ht="12.75">
      <c r="B52" s="6" t="s">
        <v>110</v>
      </c>
      <c r="C52" s="122">
        <f>TRUNC(E52/ндс,4)</f>
        <v>27.9661</v>
      </c>
      <c r="D52" s="218"/>
      <c r="E52" s="124">
        <v>33</v>
      </c>
      <c r="F52" s="125"/>
      <c r="G52" s="125"/>
      <c r="H52" s="126"/>
      <c r="J52" s="28">
        <f>C52*ндс</f>
        <v>32.999998</v>
      </c>
    </row>
    <row r="53" spans="2:10" ht="12.75">
      <c r="B53" s="204" t="s">
        <v>50</v>
      </c>
      <c r="C53" s="205"/>
      <c r="D53" s="205"/>
      <c r="E53" s="205"/>
      <c r="F53" s="205"/>
      <c r="G53" s="205"/>
      <c r="H53" s="206"/>
      <c r="J53" s="28"/>
    </row>
    <row r="54" spans="2:10" ht="21" customHeight="1">
      <c r="B54" s="133" t="s">
        <v>201</v>
      </c>
      <c r="C54" s="134"/>
      <c r="D54" s="134"/>
      <c r="E54" s="134"/>
      <c r="F54" s="134"/>
      <c r="G54" s="134"/>
      <c r="H54" s="135"/>
      <c r="J54" s="28"/>
    </row>
    <row r="55" spans="2:10" ht="25.5">
      <c r="B55" s="6" t="s">
        <v>96</v>
      </c>
      <c r="C55" s="122">
        <f>TRUNC(E55/ндс,4)</f>
        <v>101.6949</v>
      </c>
      <c r="D55" s="123"/>
      <c r="E55" s="124">
        <v>120</v>
      </c>
      <c r="F55" s="125"/>
      <c r="G55" s="125"/>
      <c r="H55" s="126"/>
      <c r="J55" s="28">
        <f>C55*ндс</f>
        <v>119.999982</v>
      </c>
    </row>
    <row r="56" spans="2:10" ht="25.5">
      <c r="B56" s="6" t="s">
        <v>97</v>
      </c>
      <c r="C56" s="122">
        <f>TRUNC(E56/ндс,4)</f>
        <v>169.4915</v>
      </c>
      <c r="D56" s="123"/>
      <c r="E56" s="124">
        <v>200</v>
      </c>
      <c r="F56" s="125"/>
      <c r="G56" s="125"/>
      <c r="H56" s="126"/>
      <c r="J56" s="28">
        <f>C56*ндс</f>
        <v>199.99997</v>
      </c>
    </row>
    <row r="57" spans="2:10" ht="25.5">
      <c r="B57" s="36" t="s">
        <v>98</v>
      </c>
      <c r="C57" s="219">
        <f>TRUNC(E57/ндс,4)</f>
        <v>423.7288</v>
      </c>
      <c r="D57" s="220"/>
      <c r="E57" s="224">
        <v>500</v>
      </c>
      <c r="F57" s="225"/>
      <c r="G57" s="225"/>
      <c r="H57" s="226"/>
      <c r="J57" s="28">
        <f>C57*ндс</f>
        <v>499.9999839999999</v>
      </c>
    </row>
    <row r="58" spans="2:10" ht="12.75">
      <c r="B58" s="308" t="s">
        <v>212</v>
      </c>
      <c r="C58" s="309"/>
      <c r="D58" s="309"/>
      <c r="E58" s="309"/>
      <c r="F58" s="309"/>
      <c r="G58" s="309"/>
      <c r="H58" s="310"/>
      <c r="J58" s="28"/>
    </row>
    <row r="59" spans="2:10" ht="24.75" customHeight="1">
      <c r="B59" s="133" t="s">
        <v>216</v>
      </c>
      <c r="C59" s="134"/>
      <c r="D59" s="134"/>
      <c r="E59" s="134"/>
      <c r="F59" s="134"/>
      <c r="G59" s="134"/>
      <c r="H59" s="135"/>
      <c r="J59" s="28"/>
    </row>
    <row r="60" spans="2:10" ht="12.75">
      <c r="B60" s="36" t="s">
        <v>213</v>
      </c>
      <c r="C60" s="219">
        <f>TRUNC(E60/ндс,4)</f>
        <v>42.3728</v>
      </c>
      <c r="D60" s="220"/>
      <c r="E60" s="224">
        <v>50</v>
      </c>
      <c r="F60" s="225"/>
      <c r="G60" s="225"/>
      <c r="H60" s="226"/>
      <c r="J60" s="28">
        <f>C60*ндс</f>
        <v>49.999903999999994</v>
      </c>
    </row>
    <row r="61" spans="2:10" ht="12.75">
      <c r="B61" s="36" t="s">
        <v>214</v>
      </c>
      <c r="C61" s="219">
        <f>TRUNC(E61/ндс,4)</f>
        <v>127.1186</v>
      </c>
      <c r="D61" s="220"/>
      <c r="E61" s="224">
        <v>150</v>
      </c>
      <c r="F61" s="225"/>
      <c r="G61" s="225"/>
      <c r="H61" s="226"/>
      <c r="J61" s="28">
        <f>C61*ндс</f>
        <v>149.999948</v>
      </c>
    </row>
    <row r="62" spans="2:10" ht="13.5" thickBot="1">
      <c r="B62" s="24" t="s">
        <v>215</v>
      </c>
      <c r="C62" s="145">
        <f>TRUNC(E62/ндс,4)</f>
        <v>338.983</v>
      </c>
      <c r="D62" s="146"/>
      <c r="E62" s="155">
        <v>400</v>
      </c>
      <c r="F62" s="156"/>
      <c r="G62" s="156"/>
      <c r="H62" s="157"/>
      <c r="J62" s="28">
        <f>C62*ндс</f>
        <v>399.99994</v>
      </c>
    </row>
    <row r="63" spans="2:10" ht="26.25" customHeight="1" thickBot="1">
      <c r="B63" s="37" t="s">
        <v>132</v>
      </c>
      <c r="C63" s="239" t="s">
        <v>24</v>
      </c>
      <c r="D63" s="240"/>
      <c r="E63" s="239" t="s">
        <v>133</v>
      </c>
      <c r="F63" s="241"/>
      <c r="G63" s="241"/>
      <c r="H63" s="242"/>
      <c r="J63" s="28"/>
    </row>
    <row r="64" spans="2:10" ht="18" customHeight="1">
      <c r="B64" s="221"/>
      <c r="C64" s="275"/>
      <c r="D64" s="275"/>
      <c r="E64" s="275"/>
      <c r="F64" s="275"/>
      <c r="G64" s="275"/>
      <c r="H64" s="276"/>
      <c r="J64" s="28"/>
    </row>
    <row r="65" spans="2:10" ht="12.75">
      <c r="B65" s="4" t="s">
        <v>173</v>
      </c>
      <c r="C65" s="227">
        <f>TRUNC(E65/ндс,4)</f>
        <v>0</v>
      </c>
      <c r="D65" s="227"/>
      <c r="E65" s="235">
        <v>0</v>
      </c>
      <c r="F65" s="235"/>
      <c r="G65" s="235"/>
      <c r="H65" s="236"/>
      <c r="J65" s="28">
        <f>C65*ндс</f>
        <v>0</v>
      </c>
    </row>
    <row r="66" spans="2:10" ht="25.5">
      <c r="B66" s="3" t="s">
        <v>177</v>
      </c>
      <c r="C66" s="277">
        <f>TRUNC(E66/ндс,4)</f>
        <v>76.2711</v>
      </c>
      <c r="D66" s="277"/>
      <c r="E66" s="237">
        <v>90</v>
      </c>
      <c r="F66" s="237"/>
      <c r="G66" s="237"/>
      <c r="H66" s="238"/>
      <c r="J66" s="28">
        <f>C66*ндс</f>
        <v>89.999898</v>
      </c>
    </row>
    <row r="67" spans="2:10" ht="12" customHeight="1">
      <c r="B67" s="232" t="s">
        <v>135</v>
      </c>
      <c r="C67" s="233"/>
      <c r="D67" s="233"/>
      <c r="E67" s="233"/>
      <c r="F67" s="233"/>
      <c r="G67" s="233"/>
      <c r="H67" s="234"/>
      <c r="J67" s="28"/>
    </row>
    <row r="68" spans="2:10" ht="24">
      <c r="B68" s="3" t="s">
        <v>172</v>
      </c>
      <c r="C68" s="228">
        <f>TRUNC(E68/ндс,4)</f>
        <v>127.1186</v>
      </c>
      <c r="D68" s="228"/>
      <c r="E68" s="237">
        <v>150</v>
      </c>
      <c r="F68" s="237"/>
      <c r="G68" s="237"/>
      <c r="H68" s="238"/>
      <c r="J68" s="28">
        <f>C68*ндс</f>
        <v>149.999948</v>
      </c>
    </row>
    <row r="69" spans="2:10" ht="21.75" customHeight="1" thickBot="1">
      <c r="B69" s="229" t="s">
        <v>107</v>
      </c>
      <c r="C69" s="230"/>
      <c r="D69" s="230"/>
      <c r="E69" s="230"/>
      <c r="F69" s="230"/>
      <c r="G69" s="230"/>
      <c r="H69" s="231"/>
      <c r="J69" s="28"/>
    </row>
    <row r="70" spans="2:10" ht="18" customHeight="1">
      <c r="B70" s="221" t="s">
        <v>60</v>
      </c>
      <c r="C70" s="222"/>
      <c r="D70" s="222"/>
      <c r="E70" s="222"/>
      <c r="F70" s="222"/>
      <c r="G70" s="222"/>
      <c r="H70" s="223"/>
      <c r="J70" s="28"/>
    </row>
    <row r="71" spans="2:10" ht="12.75">
      <c r="B71" s="4" t="s">
        <v>54</v>
      </c>
      <c r="C71" s="150">
        <f aca="true" t="shared" si="2" ref="C71:C78">TRUNC(E71/ндс,4)</f>
        <v>0</v>
      </c>
      <c r="D71" s="189"/>
      <c r="E71" s="147">
        <v>0</v>
      </c>
      <c r="F71" s="148"/>
      <c r="G71" s="148"/>
      <c r="H71" s="149"/>
      <c r="J71" s="28">
        <f aca="true" t="shared" si="3" ref="J71:J78">C71*ндс</f>
        <v>0</v>
      </c>
    </row>
    <row r="72" spans="2:10" ht="12.75">
      <c r="B72" s="4" t="s">
        <v>55</v>
      </c>
      <c r="C72" s="150">
        <f t="shared" si="2"/>
        <v>0</v>
      </c>
      <c r="D72" s="189"/>
      <c r="E72" s="147">
        <v>0</v>
      </c>
      <c r="F72" s="148"/>
      <c r="G72" s="148"/>
      <c r="H72" s="149"/>
      <c r="J72" s="28">
        <f t="shared" si="3"/>
        <v>0</v>
      </c>
    </row>
    <row r="73" spans="2:10" ht="12.75">
      <c r="B73" s="4" t="s">
        <v>56</v>
      </c>
      <c r="C73" s="150">
        <f t="shared" si="2"/>
        <v>0</v>
      </c>
      <c r="D73" s="189"/>
      <c r="E73" s="147">
        <v>0</v>
      </c>
      <c r="F73" s="148"/>
      <c r="G73" s="148"/>
      <c r="H73" s="149"/>
      <c r="J73" s="28">
        <f t="shared" si="3"/>
        <v>0</v>
      </c>
    </row>
    <row r="74" spans="2:10" ht="12.75">
      <c r="B74" s="4" t="s">
        <v>182</v>
      </c>
      <c r="C74" s="150">
        <f t="shared" si="2"/>
        <v>0</v>
      </c>
      <c r="D74" s="189"/>
      <c r="E74" s="147">
        <v>0</v>
      </c>
      <c r="F74" s="148"/>
      <c r="G74" s="148"/>
      <c r="H74" s="149"/>
      <c r="J74" s="28">
        <f t="shared" si="3"/>
        <v>0</v>
      </c>
    </row>
    <row r="75" spans="2:10" ht="12.75">
      <c r="B75" s="4" t="s">
        <v>65</v>
      </c>
      <c r="C75" s="150">
        <f t="shared" si="2"/>
        <v>0</v>
      </c>
      <c r="D75" s="189"/>
      <c r="E75" s="147">
        <v>0</v>
      </c>
      <c r="F75" s="148"/>
      <c r="G75" s="148"/>
      <c r="H75" s="149"/>
      <c r="J75" s="28">
        <f t="shared" si="3"/>
        <v>0</v>
      </c>
    </row>
    <row r="76" spans="2:10" ht="12.75">
      <c r="B76" s="4" t="s">
        <v>58</v>
      </c>
      <c r="C76" s="150">
        <f t="shared" si="2"/>
        <v>0</v>
      </c>
      <c r="D76" s="189"/>
      <c r="E76" s="147">
        <v>0</v>
      </c>
      <c r="F76" s="148"/>
      <c r="G76" s="148"/>
      <c r="H76" s="149"/>
      <c r="J76" s="28">
        <f t="shared" si="3"/>
        <v>0</v>
      </c>
    </row>
    <row r="77" spans="2:10" ht="12.75">
      <c r="B77" s="4" t="s">
        <v>59</v>
      </c>
      <c r="C77" s="176">
        <f t="shared" si="2"/>
        <v>50.8474</v>
      </c>
      <c r="D77" s="177"/>
      <c r="E77" s="207">
        <v>60</v>
      </c>
      <c r="F77" s="208"/>
      <c r="G77" s="208"/>
      <c r="H77" s="209"/>
      <c r="J77" s="28">
        <f t="shared" si="3"/>
        <v>59.999931999999994</v>
      </c>
    </row>
    <row r="78" spans="2:10" ht="12.75">
      <c r="B78" s="4" t="s">
        <v>61</v>
      </c>
      <c r="C78" s="150">
        <f t="shared" si="2"/>
        <v>0</v>
      </c>
      <c r="D78" s="189"/>
      <c r="E78" s="147">
        <v>0</v>
      </c>
      <c r="F78" s="148"/>
      <c r="G78" s="148"/>
      <c r="H78" s="149"/>
      <c r="J78" s="28">
        <f t="shared" si="3"/>
        <v>0</v>
      </c>
    </row>
    <row r="79" spans="2:10" ht="12.75">
      <c r="B79" s="133" t="s">
        <v>157</v>
      </c>
      <c r="C79" s="134"/>
      <c r="D79" s="134"/>
      <c r="E79" s="134"/>
      <c r="F79" s="134"/>
      <c r="G79" s="134"/>
      <c r="H79" s="135"/>
      <c r="J79" s="28"/>
    </row>
    <row r="80" spans="2:10" ht="12.75">
      <c r="B80" s="4" t="s">
        <v>62</v>
      </c>
      <c r="C80" s="176">
        <f>TRUNC(E80/ндс,4)</f>
        <v>42.3728</v>
      </c>
      <c r="D80" s="177"/>
      <c r="E80" s="124">
        <v>50</v>
      </c>
      <c r="F80" s="125"/>
      <c r="G80" s="125"/>
      <c r="H80" s="126"/>
      <c r="J80" s="28">
        <f>C80*ндс</f>
        <v>49.999903999999994</v>
      </c>
    </row>
    <row r="81" spans="2:10" ht="12.75">
      <c r="B81" s="4" t="s">
        <v>179</v>
      </c>
      <c r="C81" s="176">
        <f>TRUNC(E81/ндс,4)</f>
        <v>59.322</v>
      </c>
      <c r="D81" s="177"/>
      <c r="E81" s="124">
        <v>70</v>
      </c>
      <c r="F81" s="125"/>
      <c r="G81" s="125"/>
      <c r="H81" s="126"/>
      <c r="J81" s="28">
        <f>C81*ндс</f>
        <v>69.99996</v>
      </c>
    </row>
    <row r="82" spans="2:10" ht="12.75">
      <c r="B82" s="133" t="s">
        <v>158</v>
      </c>
      <c r="C82" s="134"/>
      <c r="D82" s="134"/>
      <c r="E82" s="134"/>
      <c r="F82" s="134"/>
      <c r="G82" s="134"/>
      <c r="H82" s="135"/>
      <c r="J82" s="28"/>
    </row>
    <row r="83" spans="2:10" ht="12.75">
      <c r="B83" s="130" t="s">
        <v>67</v>
      </c>
      <c r="C83" s="131"/>
      <c r="D83" s="131"/>
      <c r="E83" s="131"/>
      <c r="F83" s="131"/>
      <c r="G83" s="131"/>
      <c r="H83" s="132"/>
      <c r="J83" s="28"/>
    </row>
    <row r="84" spans="2:10" ht="12.75">
      <c r="B84" s="9" t="s">
        <v>68</v>
      </c>
      <c r="C84" s="136">
        <f aca="true" t="shared" si="4" ref="C84:C96">TRUNC(E84/ндс,4)</f>
        <v>0</v>
      </c>
      <c r="D84" s="137"/>
      <c r="E84" s="142">
        <v>0</v>
      </c>
      <c r="F84" s="143"/>
      <c r="G84" s="143"/>
      <c r="H84" s="144"/>
      <c r="J84" s="28">
        <f aca="true" t="shared" si="5" ref="J84:J96">C84*ндс</f>
        <v>0</v>
      </c>
    </row>
    <row r="85" spans="2:10" ht="12.75">
      <c r="B85" s="9" t="s">
        <v>66</v>
      </c>
      <c r="C85" s="122">
        <f t="shared" si="4"/>
        <v>33.8983</v>
      </c>
      <c r="D85" s="123"/>
      <c r="E85" s="124">
        <v>40</v>
      </c>
      <c r="F85" s="125"/>
      <c r="G85" s="125"/>
      <c r="H85" s="126"/>
      <c r="J85" s="28">
        <f t="shared" si="5"/>
        <v>39.999993999999994</v>
      </c>
    </row>
    <row r="86" spans="2:10" ht="12.75">
      <c r="B86" s="4" t="s">
        <v>70</v>
      </c>
      <c r="C86" s="136">
        <f t="shared" si="4"/>
        <v>0</v>
      </c>
      <c r="D86" s="137"/>
      <c r="E86" s="142">
        <v>0</v>
      </c>
      <c r="F86" s="143"/>
      <c r="G86" s="143"/>
      <c r="H86" s="144"/>
      <c r="J86" s="28">
        <f t="shared" si="5"/>
        <v>0</v>
      </c>
    </row>
    <row r="87" spans="2:10" ht="12.75">
      <c r="B87" s="4" t="s">
        <v>71</v>
      </c>
      <c r="C87" s="136">
        <f t="shared" si="4"/>
        <v>0</v>
      </c>
      <c r="D87" s="137"/>
      <c r="E87" s="142">
        <v>0</v>
      </c>
      <c r="F87" s="143"/>
      <c r="G87" s="143"/>
      <c r="H87" s="144"/>
      <c r="J87" s="28">
        <f t="shared" si="5"/>
        <v>0</v>
      </c>
    </row>
    <row r="88" spans="2:10" ht="12.75">
      <c r="B88" s="4" t="s">
        <v>72</v>
      </c>
      <c r="C88" s="136">
        <f t="shared" si="4"/>
        <v>0</v>
      </c>
      <c r="D88" s="137"/>
      <c r="E88" s="142">
        <v>0</v>
      </c>
      <c r="F88" s="143"/>
      <c r="G88" s="143"/>
      <c r="H88" s="144"/>
      <c r="J88" s="28">
        <f t="shared" si="5"/>
        <v>0</v>
      </c>
    </row>
    <row r="89" spans="2:10" ht="12.75">
      <c r="B89" s="4" t="s">
        <v>73</v>
      </c>
      <c r="C89" s="136">
        <f t="shared" si="4"/>
        <v>0</v>
      </c>
      <c r="D89" s="137"/>
      <c r="E89" s="142">
        <v>0</v>
      </c>
      <c r="F89" s="143"/>
      <c r="G89" s="143"/>
      <c r="H89" s="144"/>
      <c r="J89" s="28">
        <f t="shared" si="5"/>
        <v>0</v>
      </c>
    </row>
    <row r="90" spans="2:10" ht="12.75">
      <c r="B90" s="4" t="s">
        <v>74</v>
      </c>
      <c r="C90" s="122">
        <f t="shared" si="4"/>
        <v>76.2711</v>
      </c>
      <c r="D90" s="123"/>
      <c r="E90" s="124">
        <v>90</v>
      </c>
      <c r="F90" s="125"/>
      <c r="G90" s="125"/>
      <c r="H90" s="126"/>
      <c r="J90" s="28">
        <f t="shared" si="5"/>
        <v>89.999898</v>
      </c>
    </row>
    <row r="91" spans="2:10" ht="12.75">
      <c r="B91" s="4" t="s">
        <v>79</v>
      </c>
      <c r="C91" s="136">
        <f t="shared" si="4"/>
        <v>0</v>
      </c>
      <c r="D91" s="137"/>
      <c r="E91" s="142">
        <v>0</v>
      </c>
      <c r="F91" s="143"/>
      <c r="G91" s="143"/>
      <c r="H91" s="144"/>
      <c r="J91" s="28">
        <f t="shared" si="5"/>
        <v>0</v>
      </c>
    </row>
    <row r="92" spans="2:10" ht="12.75">
      <c r="B92" s="4" t="s">
        <v>75</v>
      </c>
      <c r="C92" s="136">
        <f t="shared" si="4"/>
        <v>0</v>
      </c>
      <c r="D92" s="137"/>
      <c r="E92" s="142">
        <v>0</v>
      </c>
      <c r="F92" s="143"/>
      <c r="G92" s="143"/>
      <c r="H92" s="144"/>
      <c r="J92" s="28">
        <f t="shared" si="5"/>
        <v>0</v>
      </c>
    </row>
    <row r="93" spans="2:10" ht="12.75">
      <c r="B93" s="4" t="s">
        <v>76</v>
      </c>
      <c r="C93" s="136">
        <f t="shared" si="4"/>
        <v>0</v>
      </c>
      <c r="D93" s="137"/>
      <c r="E93" s="142">
        <v>0</v>
      </c>
      <c r="F93" s="143"/>
      <c r="G93" s="143"/>
      <c r="H93" s="144"/>
      <c r="J93" s="28">
        <f t="shared" si="5"/>
        <v>0</v>
      </c>
    </row>
    <row r="94" spans="2:10" ht="12.75">
      <c r="B94" s="4" t="s">
        <v>80</v>
      </c>
      <c r="C94" s="136">
        <f t="shared" si="4"/>
        <v>0</v>
      </c>
      <c r="D94" s="137"/>
      <c r="E94" s="142">
        <v>0</v>
      </c>
      <c r="F94" s="143"/>
      <c r="G94" s="143"/>
      <c r="H94" s="144"/>
      <c r="J94" s="28">
        <f t="shared" si="5"/>
        <v>0</v>
      </c>
    </row>
    <row r="95" spans="2:10" ht="12.75">
      <c r="B95" s="4" t="s">
        <v>77</v>
      </c>
      <c r="C95" s="136">
        <f t="shared" si="4"/>
        <v>0</v>
      </c>
      <c r="D95" s="137"/>
      <c r="E95" s="142">
        <v>0</v>
      </c>
      <c r="F95" s="143"/>
      <c r="G95" s="143"/>
      <c r="H95" s="144"/>
      <c r="J95" s="28">
        <f t="shared" si="5"/>
        <v>0</v>
      </c>
    </row>
    <row r="96" spans="2:10" ht="12.75">
      <c r="B96" s="4" t="s">
        <v>78</v>
      </c>
      <c r="C96" s="136">
        <f t="shared" si="4"/>
        <v>0</v>
      </c>
      <c r="D96" s="137"/>
      <c r="E96" s="142">
        <v>0</v>
      </c>
      <c r="F96" s="143"/>
      <c r="G96" s="143"/>
      <c r="H96" s="144"/>
      <c r="J96" s="28">
        <f t="shared" si="5"/>
        <v>0</v>
      </c>
    </row>
    <row r="97" spans="2:10" ht="12.75">
      <c r="B97" s="130" t="s">
        <v>85</v>
      </c>
      <c r="C97" s="131"/>
      <c r="D97" s="131"/>
      <c r="E97" s="131"/>
      <c r="F97" s="131"/>
      <c r="G97" s="131"/>
      <c r="H97" s="132"/>
      <c r="J97" s="28"/>
    </row>
    <row r="98" spans="2:10" ht="12.75">
      <c r="B98" s="9" t="s">
        <v>64</v>
      </c>
      <c r="C98" s="136">
        <f>TRUNC(E98/ндс,4)</f>
        <v>0</v>
      </c>
      <c r="D98" s="137"/>
      <c r="E98" s="142">
        <v>0</v>
      </c>
      <c r="F98" s="143"/>
      <c r="G98" s="143"/>
      <c r="H98" s="144"/>
      <c r="J98" s="28">
        <f>C98*ндс</f>
        <v>0</v>
      </c>
    </row>
    <row r="99" spans="2:10" ht="12.75">
      <c r="B99" s="9" t="s">
        <v>69</v>
      </c>
      <c r="C99" s="136">
        <f>TRUNC(E99/ндс,4)</f>
        <v>0</v>
      </c>
      <c r="D99" s="137"/>
      <c r="E99" s="142">
        <v>0</v>
      </c>
      <c r="F99" s="143"/>
      <c r="G99" s="143"/>
      <c r="H99" s="144"/>
      <c r="J99" s="28">
        <f>C99*ндс</f>
        <v>0</v>
      </c>
    </row>
    <row r="100" spans="2:10" ht="12.75">
      <c r="B100" s="130" t="s">
        <v>81</v>
      </c>
      <c r="C100" s="131"/>
      <c r="D100" s="131"/>
      <c r="E100" s="131"/>
      <c r="F100" s="131"/>
      <c r="G100" s="131"/>
      <c r="H100" s="132"/>
      <c r="J100" s="28"/>
    </row>
    <row r="101" spans="2:10" ht="12.75">
      <c r="B101" s="9" t="s">
        <v>69</v>
      </c>
      <c r="C101" s="136">
        <f>TRUNC(E101/ндс,4)</f>
        <v>0</v>
      </c>
      <c r="D101" s="137"/>
      <c r="E101" s="142">
        <v>0</v>
      </c>
      <c r="F101" s="143"/>
      <c r="G101" s="143"/>
      <c r="H101" s="144"/>
      <c r="J101" s="28">
        <f>C101*ндс</f>
        <v>0</v>
      </c>
    </row>
    <row r="102" spans="2:10" ht="12.75">
      <c r="B102" s="9" t="s">
        <v>82</v>
      </c>
      <c r="C102" s="136">
        <f>TRUNC(E102/ндс,4)</f>
        <v>0</v>
      </c>
      <c r="D102" s="137"/>
      <c r="E102" s="142">
        <v>0</v>
      </c>
      <c r="F102" s="143"/>
      <c r="G102" s="143"/>
      <c r="H102" s="144"/>
      <c r="J102" s="28">
        <f>C102*ндс</f>
        <v>0</v>
      </c>
    </row>
    <row r="103" spans="2:10" ht="12.75">
      <c r="B103" s="9" t="s">
        <v>83</v>
      </c>
      <c r="C103" s="136">
        <f>TRUNC(E103/ндс,4)</f>
        <v>0</v>
      </c>
      <c r="D103" s="137"/>
      <c r="E103" s="142">
        <v>0</v>
      </c>
      <c r="F103" s="143"/>
      <c r="G103" s="143"/>
      <c r="H103" s="144"/>
      <c r="J103" s="28">
        <f>C103*ндс</f>
        <v>0</v>
      </c>
    </row>
    <row r="104" spans="2:10" ht="12.75">
      <c r="B104" s="9" t="s">
        <v>84</v>
      </c>
      <c r="C104" s="136">
        <f>TRUNC(E104/ндс,4)</f>
        <v>0</v>
      </c>
      <c r="D104" s="137"/>
      <c r="E104" s="142">
        <v>0</v>
      </c>
      <c r="F104" s="143"/>
      <c r="G104" s="143"/>
      <c r="H104" s="144"/>
      <c r="J104" s="28">
        <f>C104*ндс</f>
        <v>0</v>
      </c>
    </row>
    <row r="105" spans="2:10" ht="13.5" thickBot="1">
      <c r="B105" s="17" t="s">
        <v>86</v>
      </c>
      <c r="C105" s="145">
        <f>TRUNC(E105/ндс,4)</f>
        <v>847.4576</v>
      </c>
      <c r="D105" s="146"/>
      <c r="E105" s="155">
        <v>1000</v>
      </c>
      <c r="F105" s="156"/>
      <c r="G105" s="156"/>
      <c r="H105" s="157"/>
      <c r="J105" s="28">
        <f>C105*ндс</f>
        <v>999.9999679999999</v>
      </c>
    </row>
    <row r="106" spans="2:10" ht="18" customHeight="1">
      <c r="B106" s="127" t="s">
        <v>178</v>
      </c>
      <c r="C106" s="128"/>
      <c r="D106" s="128"/>
      <c r="E106" s="128"/>
      <c r="F106" s="128"/>
      <c r="G106" s="128"/>
      <c r="H106" s="129"/>
      <c r="J106" s="28"/>
    </row>
    <row r="107" spans="2:10" ht="43.5" customHeight="1">
      <c r="B107" s="133" t="s">
        <v>187</v>
      </c>
      <c r="C107" s="134"/>
      <c r="D107" s="134"/>
      <c r="E107" s="134"/>
      <c r="F107" s="134"/>
      <c r="G107" s="134"/>
      <c r="H107" s="135"/>
      <c r="J107" s="28"/>
    </row>
    <row r="108" spans="2:10" ht="25.5">
      <c r="B108" s="10" t="s">
        <v>184</v>
      </c>
      <c r="C108" s="122">
        <f aca="true" t="shared" si="6" ref="C108:C115">TRUNC(E108/ндс,4)</f>
        <v>7.2033</v>
      </c>
      <c r="D108" s="123"/>
      <c r="E108" s="124">
        <v>8.5</v>
      </c>
      <c r="F108" s="125"/>
      <c r="G108" s="125"/>
      <c r="H108" s="126"/>
      <c r="J108" s="28">
        <f aca="true" t="shared" si="7" ref="J108:J115">C108*ндс</f>
        <v>8.499894</v>
      </c>
    </row>
    <row r="109" spans="2:10" ht="25.5">
      <c r="B109" s="10" t="s">
        <v>185</v>
      </c>
      <c r="C109" s="122">
        <f t="shared" si="6"/>
        <v>2.1186</v>
      </c>
      <c r="D109" s="123"/>
      <c r="E109" s="124">
        <v>2.5</v>
      </c>
      <c r="F109" s="125"/>
      <c r="G109" s="125"/>
      <c r="H109" s="126"/>
      <c r="J109" s="28">
        <f t="shared" si="7"/>
        <v>2.499948</v>
      </c>
    </row>
    <row r="110" spans="2:10" ht="25.5">
      <c r="B110" s="10" t="s">
        <v>186</v>
      </c>
      <c r="C110" s="122">
        <f t="shared" si="6"/>
        <v>8.4745</v>
      </c>
      <c r="D110" s="123"/>
      <c r="E110" s="124">
        <v>10</v>
      </c>
      <c r="F110" s="249"/>
      <c r="G110" s="249"/>
      <c r="H110" s="250"/>
      <c r="J110" s="28">
        <f t="shared" si="7"/>
        <v>9.99991</v>
      </c>
    </row>
    <row r="111" spans="2:10" ht="12.75">
      <c r="B111" s="10" t="s">
        <v>183</v>
      </c>
      <c r="C111" s="122">
        <f t="shared" si="6"/>
        <v>2.5423</v>
      </c>
      <c r="D111" s="123"/>
      <c r="E111" s="124">
        <v>3</v>
      </c>
      <c r="F111" s="125"/>
      <c r="G111" s="125"/>
      <c r="H111" s="126"/>
      <c r="J111" s="28">
        <f t="shared" si="7"/>
        <v>2.999914</v>
      </c>
    </row>
    <row r="112" spans="2:10" ht="12.75">
      <c r="B112" s="4" t="s">
        <v>93</v>
      </c>
      <c r="C112" s="136">
        <f t="shared" si="6"/>
        <v>0</v>
      </c>
      <c r="D112" s="137"/>
      <c r="E112" s="142">
        <v>0</v>
      </c>
      <c r="F112" s="143"/>
      <c r="G112" s="143"/>
      <c r="H112" s="144"/>
      <c r="J112" s="28">
        <f t="shared" si="7"/>
        <v>0</v>
      </c>
    </row>
    <row r="113" spans="2:10" ht="12.75">
      <c r="B113" s="4" t="s">
        <v>94</v>
      </c>
      <c r="C113" s="122">
        <f t="shared" si="6"/>
        <v>2.1186</v>
      </c>
      <c r="D113" s="123"/>
      <c r="E113" s="124">
        <v>2.5</v>
      </c>
      <c r="F113" s="125"/>
      <c r="G113" s="125"/>
      <c r="H113" s="126"/>
      <c r="J113" s="28">
        <f t="shared" si="7"/>
        <v>2.499948</v>
      </c>
    </row>
    <row r="114" spans="2:10" ht="12.75">
      <c r="B114" s="4" t="s">
        <v>95</v>
      </c>
      <c r="C114" s="136">
        <f t="shared" si="6"/>
        <v>0</v>
      </c>
      <c r="D114" s="137"/>
      <c r="E114" s="142">
        <v>0</v>
      </c>
      <c r="F114" s="143"/>
      <c r="G114" s="143"/>
      <c r="H114" s="144"/>
      <c r="J114" s="28">
        <f t="shared" si="7"/>
        <v>0</v>
      </c>
    </row>
    <row r="115" spans="2:10" ht="12.75" customHeight="1">
      <c r="B115" s="4" t="s">
        <v>211</v>
      </c>
      <c r="C115" s="122">
        <f t="shared" si="6"/>
        <v>4.2372</v>
      </c>
      <c r="D115" s="123"/>
      <c r="E115" s="124">
        <v>5</v>
      </c>
      <c r="F115" s="125"/>
      <c r="G115" s="125"/>
      <c r="H115" s="126"/>
      <c r="J115" s="28">
        <f t="shared" si="7"/>
        <v>4.999896</v>
      </c>
    </row>
    <row r="116" spans="2:10" ht="31.5" customHeight="1" thickBot="1">
      <c r="B116" s="254" t="s">
        <v>159</v>
      </c>
      <c r="C116" s="255"/>
      <c r="D116" s="255"/>
      <c r="E116" s="255"/>
      <c r="F116" s="255"/>
      <c r="G116" s="255"/>
      <c r="H116" s="256"/>
      <c r="J116" s="28"/>
    </row>
    <row r="117" spans="2:10" ht="26.25" customHeight="1" thickBot="1">
      <c r="B117" s="23" t="s">
        <v>132</v>
      </c>
      <c r="C117" s="138" t="s">
        <v>24</v>
      </c>
      <c r="D117" s="139"/>
      <c r="E117" s="138" t="s">
        <v>133</v>
      </c>
      <c r="F117" s="140"/>
      <c r="G117" s="140"/>
      <c r="H117" s="141"/>
      <c r="J117" s="28"/>
    </row>
    <row r="118" spans="2:10" ht="18" customHeight="1">
      <c r="B118" s="127" t="s">
        <v>100</v>
      </c>
      <c r="C118" s="128"/>
      <c r="D118" s="128"/>
      <c r="E118" s="128"/>
      <c r="F118" s="128"/>
      <c r="G118" s="128"/>
      <c r="H118" s="129"/>
      <c r="J118" s="28"/>
    </row>
    <row r="119" spans="2:11" ht="33" customHeight="1">
      <c r="B119" s="265" t="s">
        <v>202</v>
      </c>
      <c r="C119" s="266"/>
      <c r="D119" s="266"/>
      <c r="E119" s="266"/>
      <c r="F119" s="266"/>
      <c r="G119" s="266"/>
      <c r="H119" s="267"/>
      <c r="J119" s="28"/>
      <c r="K119" s="33" t="s">
        <v>218</v>
      </c>
    </row>
    <row r="120" spans="2:10" ht="25.5">
      <c r="B120" s="11" t="s">
        <v>106</v>
      </c>
      <c r="C120" s="122">
        <f>TRUNC(E120/ндс,4)</f>
        <v>9.3644</v>
      </c>
      <c r="D120" s="123"/>
      <c r="E120" s="124">
        <f>$E$27+K6</f>
        <v>11.05</v>
      </c>
      <c r="F120" s="125"/>
      <c r="G120" s="125"/>
      <c r="H120" s="126"/>
      <c r="J120" s="28">
        <f>C120*ндс</f>
        <v>11.049992</v>
      </c>
    </row>
    <row r="121" spans="2:10" ht="12.75">
      <c r="B121" s="12" t="s">
        <v>102</v>
      </c>
      <c r="C121" s="122">
        <f>TRUNC(E121/ндс,4)</f>
        <v>15.2542</v>
      </c>
      <c r="D121" s="123"/>
      <c r="E121" s="124">
        <f>$E$27+K7</f>
        <v>18</v>
      </c>
      <c r="F121" s="125"/>
      <c r="G121" s="125"/>
      <c r="H121" s="126"/>
      <c r="J121" s="28">
        <f>C121*ндс</f>
        <v>17.999956</v>
      </c>
    </row>
    <row r="122" spans="2:10" ht="12.75">
      <c r="B122" s="12" t="s">
        <v>103</v>
      </c>
      <c r="C122" s="122">
        <f>TRUNC(E122/ндс,4)</f>
        <v>23.7288</v>
      </c>
      <c r="D122" s="123"/>
      <c r="E122" s="124">
        <f>$E$27+K8</f>
        <v>28</v>
      </c>
      <c r="F122" s="125"/>
      <c r="G122" s="125"/>
      <c r="H122" s="126"/>
      <c r="J122" s="28">
        <f>C122*ндс</f>
        <v>27.999983999999998</v>
      </c>
    </row>
    <row r="123" spans="2:10" ht="12.75">
      <c r="B123" s="12" t="s">
        <v>104</v>
      </c>
      <c r="C123" s="122">
        <f>TRUNC(E123/ндс,4)</f>
        <v>39.8305</v>
      </c>
      <c r="D123" s="123"/>
      <c r="E123" s="124">
        <f>$E$27+K9</f>
        <v>47</v>
      </c>
      <c r="F123" s="125"/>
      <c r="G123" s="125"/>
      <c r="H123" s="126"/>
      <c r="J123" s="28">
        <f>C123*ндс</f>
        <v>46.99999</v>
      </c>
    </row>
    <row r="124" spans="2:10" ht="13.5" thickBot="1">
      <c r="B124" s="19" t="s">
        <v>105</v>
      </c>
      <c r="C124" s="145">
        <f>TRUNC(E124/ндс,4)</f>
        <v>56.7796</v>
      </c>
      <c r="D124" s="146"/>
      <c r="E124" s="155">
        <f>$E$27+K10</f>
        <v>67</v>
      </c>
      <c r="F124" s="156"/>
      <c r="G124" s="156"/>
      <c r="H124" s="157"/>
      <c r="J124" s="28">
        <f>C124*ндс</f>
        <v>66.999928</v>
      </c>
    </row>
    <row r="125" spans="2:10" ht="18" customHeight="1">
      <c r="B125" s="127" t="s">
        <v>188</v>
      </c>
      <c r="C125" s="128"/>
      <c r="D125" s="128"/>
      <c r="E125" s="128"/>
      <c r="F125" s="128"/>
      <c r="G125" s="128"/>
      <c r="H125" s="129"/>
      <c r="J125" s="28"/>
    </row>
    <row r="126" spans="2:10" ht="12.75">
      <c r="B126" s="12" t="s">
        <v>189</v>
      </c>
      <c r="C126" s="122">
        <f>TRUNC(E126/ндс,4)</f>
        <v>84.7457</v>
      </c>
      <c r="D126" s="123"/>
      <c r="E126" s="124">
        <v>100</v>
      </c>
      <c r="F126" s="125"/>
      <c r="G126" s="125"/>
      <c r="H126" s="126"/>
      <c r="J126" s="28">
        <f>C126*ндс</f>
        <v>99.99992599999999</v>
      </c>
    </row>
    <row r="127" spans="2:10" ht="12.75">
      <c r="B127" s="12" t="s">
        <v>203</v>
      </c>
      <c r="C127" s="122">
        <f>TRUNC(E127/ндс,4)</f>
        <v>9.3644</v>
      </c>
      <c r="D127" s="123"/>
      <c r="E127" s="124">
        <f>E120</f>
        <v>11.05</v>
      </c>
      <c r="F127" s="125"/>
      <c r="G127" s="125"/>
      <c r="H127" s="126"/>
      <c r="J127" s="28">
        <f>C127*ндс</f>
        <v>11.049992</v>
      </c>
    </row>
    <row r="128" spans="2:10" ht="13.5" thickBot="1">
      <c r="B128" s="12" t="s">
        <v>110</v>
      </c>
      <c r="C128" s="122">
        <f>TRUNC(E128/ндс,4)</f>
        <v>25.4237</v>
      </c>
      <c r="D128" s="123"/>
      <c r="E128" s="124">
        <v>30</v>
      </c>
      <c r="F128" s="125"/>
      <c r="G128" s="125"/>
      <c r="H128" s="126"/>
      <c r="J128" s="28">
        <f>C128*ндс</f>
        <v>29.999965999999997</v>
      </c>
    </row>
    <row r="129" spans="2:10" ht="18" customHeight="1">
      <c r="B129" s="127" t="s">
        <v>130</v>
      </c>
      <c r="C129" s="128"/>
      <c r="D129" s="128"/>
      <c r="E129" s="128"/>
      <c r="F129" s="128"/>
      <c r="G129" s="128"/>
      <c r="H129" s="129"/>
      <c r="J129" s="28"/>
    </row>
    <row r="130" spans="2:10" ht="12.75">
      <c r="B130" s="32" t="s">
        <v>204</v>
      </c>
      <c r="C130" s="122">
        <f>TRUNC(E130/ндс,4)</f>
        <v>2.5847</v>
      </c>
      <c r="D130" s="123"/>
      <c r="E130" s="124">
        <v>3.05</v>
      </c>
      <c r="F130" s="125"/>
      <c r="G130" s="125"/>
      <c r="H130" s="126"/>
      <c r="J130" s="28">
        <f>C130*ндс</f>
        <v>3.0499460000000003</v>
      </c>
    </row>
    <row r="131" spans="2:10" ht="69" customHeight="1">
      <c r="B131" s="133" t="s">
        <v>205</v>
      </c>
      <c r="C131" s="134"/>
      <c r="D131" s="134"/>
      <c r="E131" s="134"/>
      <c r="F131" s="134"/>
      <c r="G131" s="134"/>
      <c r="H131" s="135"/>
      <c r="J131" s="28">
        <f>C131*ндс</f>
        <v>0</v>
      </c>
    </row>
    <row r="132" spans="2:10" ht="12.75">
      <c r="B132" s="12" t="s">
        <v>131</v>
      </c>
      <c r="C132" s="136">
        <f>TRUNC(E132/ндс,4)</f>
        <v>0</v>
      </c>
      <c r="D132" s="137"/>
      <c r="E132" s="142">
        <v>0</v>
      </c>
      <c r="F132" s="143"/>
      <c r="G132" s="143"/>
      <c r="H132" s="144"/>
      <c r="J132" s="28">
        <f>C132*ндс</f>
        <v>0</v>
      </c>
    </row>
    <row r="133" spans="2:10" ht="25.5">
      <c r="B133" s="34" t="s">
        <v>206</v>
      </c>
      <c r="C133" s="136">
        <f>TRUNC(E133/ндс,4)</f>
        <v>0</v>
      </c>
      <c r="D133" s="137"/>
      <c r="E133" s="142">
        <v>0</v>
      </c>
      <c r="F133" s="143"/>
      <c r="G133" s="143"/>
      <c r="H133" s="144"/>
      <c r="J133" s="28">
        <f>C133*ндс</f>
        <v>0</v>
      </c>
    </row>
    <row r="134" spans="2:10" ht="13.5" thickBot="1">
      <c r="B134" s="19" t="s">
        <v>110</v>
      </c>
      <c r="C134" s="145">
        <f>TRUNC(E134/ндс,4)</f>
        <v>25.4237</v>
      </c>
      <c r="D134" s="146"/>
      <c r="E134" s="155">
        <v>30</v>
      </c>
      <c r="F134" s="156"/>
      <c r="G134" s="156"/>
      <c r="H134" s="157"/>
      <c r="J134" s="28">
        <f>C134*ндс</f>
        <v>29.999965999999997</v>
      </c>
    </row>
    <row r="135" spans="2:10" ht="18" customHeight="1">
      <c r="B135" s="127" t="s">
        <v>87</v>
      </c>
      <c r="C135" s="128"/>
      <c r="D135" s="128"/>
      <c r="E135" s="128"/>
      <c r="F135" s="128"/>
      <c r="G135" s="128"/>
      <c r="H135" s="129"/>
      <c r="J135" s="28"/>
    </row>
    <row r="136" spans="2:10" ht="12.75">
      <c r="B136" s="130" t="s">
        <v>63</v>
      </c>
      <c r="C136" s="131"/>
      <c r="D136" s="131"/>
      <c r="E136" s="131"/>
      <c r="F136" s="131"/>
      <c r="G136" s="131"/>
      <c r="H136" s="132"/>
      <c r="J136" s="28"/>
    </row>
    <row r="137" spans="2:10" ht="12.75">
      <c r="B137" s="9" t="s">
        <v>88</v>
      </c>
      <c r="C137" s="122">
        <f>TRUNC(E137/ндс,4)</f>
        <v>8.4745</v>
      </c>
      <c r="D137" s="123"/>
      <c r="E137" s="124">
        <v>10</v>
      </c>
      <c r="F137" s="125"/>
      <c r="G137" s="125"/>
      <c r="H137" s="126"/>
      <c r="J137" s="28">
        <f>C137*ндс</f>
        <v>9.99991</v>
      </c>
    </row>
    <row r="138" spans="2:10" ht="12.75">
      <c r="B138" s="9" t="s">
        <v>89</v>
      </c>
      <c r="C138" s="122">
        <f>TRUNC(E138/ндс,4)</f>
        <v>8.4745</v>
      </c>
      <c r="D138" s="123"/>
      <c r="E138" s="124">
        <v>10</v>
      </c>
      <c r="F138" s="125"/>
      <c r="G138" s="125"/>
      <c r="H138" s="126"/>
      <c r="J138" s="28">
        <f>C138*ндс</f>
        <v>9.99991</v>
      </c>
    </row>
    <row r="139" spans="2:10" ht="12.75">
      <c r="B139" s="130" t="s">
        <v>91</v>
      </c>
      <c r="C139" s="131"/>
      <c r="D139" s="131"/>
      <c r="E139" s="131"/>
      <c r="F139" s="131"/>
      <c r="G139" s="131"/>
      <c r="H139" s="132"/>
      <c r="J139" s="28"/>
    </row>
    <row r="140" spans="2:10" ht="12.75">
      <c r="B140" s="13" t="s">
        <v>92</v>
      </c>
      <c r="C140" s="122">
        <f>TRUNC(E140/ндс,4)</f>
        <v>8.4745</v>
      </c>
      <c r="D140" s="123"/>
      <c r="E140" s="124">
        <v>10</v>
      </c>
      <c r="F140" s="125"/>
      <c r="G140" s="125"/>
      <c r="H140" s="126"/>
      <c r="J140" s="28">
        <f>C140*ндс</f>
        <v>9.99991</v>
      </c>
    </row>
    <row r="141" spans="2:10" ht="12.75">
      <c r="B141" s="9" t="s">
        <v>90</v>
      </c>
      <c r="C141" s="136">
        <f>TRUNC(E141/ндс,4)</f>
        <v>0</v>
      </c>
      <c r="D141" s="137"/>
      <c r="E141" s="142">
        <v>0</v>
      </c>
      <c r="F141" s="143"/>
      <c r="G141" s="143"/>
      <c r="H141" s="144"/>
      <c r="J141" s="28">
        <f>C141*ндс</f>
        <v>0</v>
      </c>
    </row>
    <row r="142" spans="2:10" ht="12.75">
      <c r="B142" s="14" t="s">
        <v>180</v>
      </c>
      <c r="C142" s="122">
        <f>TRUNC(E142/ндс,4)</f>
        <v>2.5423</v>
      </c>
      <c r="D142" s="123"/>
      <c r="E142" s="124">
        <v>3</v>
      </c>
      <c r="F142" s="125"/>
      <c r="G142" s="125"/>
      <c r="H142" s="126"/>
      <c r="J142" s="28">
        <f>C142*ндс</f>
        <v>2.999914</v>
      </c>
    </row>
    <row r="143" spans="2:10" ht="26.25" thickBot="1">
      <c r="B143" s="18" t="s">
        <v>99</v>
      </c>
      <c r="C143" s="145">
        <f>TRUNC(E143/ндс,4)</f>
        <v>847.4576</v>
      </c>
      <c r="D143" s="146"/>
      <c r="E143" s="155">
        <v>1000</v>
      </c>
      <c r="F143" s="156"/>
      <c r="G143" s="156"/>
      <c r="H143" s="157"/>
      <c r="J143" s="28">
        <f>C143*ндс</f>
        <v>999.9999679999999</v>
      </c>
    </row>
    <row r="144" spans="2:10" ht="18" customHeight="1">
      <c r="B144" s="127" t="s">
        <v>108</v>
      </c>
      <c r="C144" s="128"/>
      <c r="D144" s="128"/>
      <c r="E144" s="128"/>
      <c r="F144" s="128"/>
      <c r="G144" s="128"/>
      <c r="H144" s="129"/>
      <c r="J144" s="28"/>
    </row>
    <row r="145" spans="2:10" ht="12.75">
      <c r="B145" s="4" t="s">
        <v>116</v>
      </c>
      <c r="C145" s="122">
        <f>TRUNC(E145/ндс,4)</f>
        <v>254.2372</v>
      </c>
      <c r="D145" s="123"/>
      <c r="E145" s="124">
        <v>300</v>
      </c>
      <c r="F145" s="125"/>
      <c r="G145" s="125"/>
      <c r="H145" s="126"/>
      <c r="J145" s="28">
        <f>C145*ндс</f>
        <v>299.999896</v>
      </c>
    </row>
    <row r="146" spans="2:10" ht="12.75">
      <c r="B146" s="4" t="s">
        <v>117</v>
      </c>
      <c r="C146" s="136">
        <f>TRUNC(E146/ндс,4)</f>
        <v>0</v>
      </c>
      <c r="D146" s="137"/>
      <c r="E146" s="142">
        <v>0</v>
      </c>
      <c r="F146" s="143"/>
      <c r="G146" s="143"/>
      <c r="H146" s="144"/>
      <c r="J146" s="28">
        <f>C146*ндс</f>
        <v>0</v>
      </c>
    </row>
    <row r="147" spans="2:10" ht="12.75">
      <c r="B147" s="4" t="s">
        <v>118</v>
      </c>
      <c r="C147" s="122">
        <f>TRUNC(E147/ндс,4)</f>
        <v>84.7457</v>
      </c>
      <c r="D147" s="123"/>
      <c r="E147" s="124">
        <v>100</v>
      </c>
      <c r="F147" s="125"/>
      <c r="G147" s="125"/>
      <c r="H147" s="126"/>
      <c r="J147" s="28">
        <f>C147*ндс</f>
        <v>99.99992599999999</v>
      </c>
    </row>
    <row r="148" spans="2:10" ht="12.75">
      <c r="B148" s="4" t="s">
        <v>119</v>
      </c>
      <c r="C148" s="122">
        <f>TRUNC(E148/ндс,4)</f>
        <v>84.7457</v>
      </c>
      <c r="D148" s="123"/>
      <c r="E148" s="124">
        <v>100</v>
      </c>
      <c r="F148" s="125"/>
      <c r="G148" s="125"/>
      <c r="H148" s="126"/>
      <c r="J148" s="28">
        <f>C148*ндс</f>
        <v>99.99992599999999</v>
      </c>
    </row>
    <row r="149" spans="2:10" ht="12.75">
      <c r="B149" s="4" t="s">
        <v>120</v>
      </c>
      <c r="C149" s="122">
        <f>TRUNC(E149/ндс,4)</f>
        <v>84.7457</v>
      </c>
      <c r="D149" s="123"/>
      <c r="E149" s="124">
        <v>100</v>
      </c>
      <c r="F149" s="125"/>
      <c r="G149" s="125"/>
      <c r="H149" s="126"/>
      <c r="J149" s="28">
        <f>C149*ндс</f>
        <v>99.99992599999999</v>
      </c>
    </row>
    <row r="150" spans="2:10" ht="12.75">
      <c r="B150" s="20" t="s">
        <v>121</v>
      </c>
      <c r="C150" s="271"/>
      <c r="D150" s="274"/>
      <c r="E150" s="271"/>
      <c r="F150" s="272"/>
      <c r="G150" s="272"/>
      <c r="H150" s="273"/>
      <c r="J150" s="28"/>
    </row>
    <row r="151" spans="2:10" ht="12.75">
      <c r="B151" s="21" t="s">
        <v>174</v>
      </c>
      <c r="C151" s="112">
        <f>TRUNC(E151/ндс,4)</f>
        <v>254.2372</v>
      </c>
      <c r="D151" s="114"/>
      <c r="E151" s="124">
        <v>300</v>
      </c>
      <c r="F151" s="125"/>
      <c r="G151" s="125"/>
      <c r="H151" s="126"/>
      <c r="J151" s="28">
        <f>C151*ндс</f>
        <v>299.999896</v>
      </c>
    </row>
    <row r="152" spans="2:10" ht="12.75">
      <c r="B152" s="9" t="s">
        <v>175</v>
      </c>
      <c r="C152" s="122">
        <f>TRUNC(E152/ндс,4)</f>
        <v>508.4745</v>
      </c>
      <c r="D152" s="123"/>
      <c r="E152" s="124">
        <v>600</v>
      </c>
      <c r="F152" s="125"/>
      <c r="G152" s="125"/>
      <c r="H152" s="126"/>
      <c r="J152" s="28">
        <f>C152*ндс</f>
        <v>599.9999099999999</v>
      </c>
    </row>
    <row r="153" spans="2:10" ht="12.75">
      <c r="B153" s="20" t="s">
        <v>122</v>
      </c>
      <c r="C153" s="271"/>
      <c r="D153" s="274"/>
      <c r="E153" s="271"/>
      <c r="F153" s="272"/>
      <c r="G153" s="272"/>
      <c r="H153" s="273"/>
      <c r="J153" s="28"/>
    </row>
    <row r="154" spans="2:10" ht="12.75">
      <c r="B154" s="21" t="s">
        <v>174</v>
      </c>
      <c r="C154" s="112">
        <f aca="true" t="shared" si="8" ref="C154:C160">TRUNC(E154/ндс,4)</f>
        <v>84.7457</v>
      </c>
      <c r="D154" s="114"/>
      <c r="E154" s="124">
        <v>100</v>
      </c>
      <c r="F154" s="125"/>
      <c r="G154" s="125"/>
      <c r="H154" s="126"/>
      <c r="J154" s="28">
        <f aca="true" t="shared" si="9" ref="J154:J160">C154*ндс</f>
        <v>99.99992599999999</v>
      </c>
    </row>
    <row r="155" spans="2:10" ht="12.75">
      <c r="B155" s="9" t="s">
        <v>175</v>
      </c>
      <c r="C155" s="122">
        <f t="shared" si="8"/>
        <v>677.9661</v>
      </c>
      <c r="D155" s="123"/>
      <c r="E155" s="124">
        <v>800</v>
      </c>
      <c r="F155" s="125"/>
      <c r="G155" s="125"/>
      <c r="H155" s="126"/>
      <c r="J155" s="28">
        <f t="shared" si="9"/>
        <v>799.9999979999999</v>
      </c>
    </row>
    <row r="156" spans="2:10" ht="12.75">
      <c r="B156" s="4" t="s">
        <v>123</v>
      </c>
      <c r="C156" s="122">
        <f t="shared" si="8"/>
        <v>25.4237</v>
      </c>
      <c r="D156" s="123"/>
      <c r="E156" s="124">
        <v>30</v>
      </c>
      <c r="F156" s="125"/>
      <c r="G156" s="125"/>
      <c r="H156" s="126"/>
      <c r="J156" s="28">
        <f t="shared" si="9"/>
        <v>29.999965999999997</v>
      </c>
    </row>
    <row r="157" spans="2:10" ht="12.75">
      <c r="B157" s="4" t="s">
        <v>124</v>
      </c>
      <c r="C157" s="122">
        <f t="shared" si="8"/>
        <v>42.3728</v>
      </c>
      <c r="D157" s="123"/>
      <c r="E157" s="124">
        <v>50</v>
      </c>
      <c r="F157" s="125"/>
      <c r="G157" s="125"/>
      <c r="H157" s="126"/>
      <c r="J157" s="28">
        <f t="shared" si="9"/>
        <v>49.999903999999994</v>
      </c>
    </row>
    <row r="158" spans="2:10" ht="12.75">
      <c r="B158" s="4" t="s">
        <v>125</v>
      </c>
      <c r="C158" s="136">
        <f t="shared" si="8"/>
        <v>0</v>
      </c>
      <c r="D158" s="137"/>
      <c r="E158" s="142">
        <v>0</v>
      </c>
      <c r="F158" s="143"/>
      <c r="G158" s="143"/>
      <c r="H158" s="144"/>
      <c r="J158" s="28">
        <f t="shared" si="9"/>
        <v>0</v>
      </c>
    </row>
    <row r="159" spans="2:10" ht="12.75">
      <c r="B159" s="4" t="s">
        <v>176</v>
      </c>
      <c r="C159" s="136">
        <f t="shared" si="8"/>
        <v>0</v>
      </c>
      <c r="D159" s="137"/>
      <c r="E159" s="142">
        <v>0</v>
      </c>
      <c r="F159" s="143"/>
      <c r="G159" s="143"/>
      <c r="H159" s="144"/>
      <c r="J159" s="28">
        <f t="shared" si="9"/>
        <v>0</v>
      </c>
    </row>
    <row r="160" spans="2:10" ht="12.75">
      <c r="B160" s="4" t="s">
        <v>127</v>
      </c>
      <c r="C160" s="122">
        <f t="shared" si="8"/>
        <v>25.4237</v>
      </c>
      <c r="D160" s="123"/>
      <c r="E160" s="124">
        <v>30</v>
      </c>
      <c r="F160" s="125"/>
      <c r="G160" s="125"/>
      <c r="H160" s="126"/>
      <c r="J160" s="28">
        <f t="shared" si="9"/>
        <v>29.999965999999997</v>
      </c>
    </row>
    <row r="161" spans="2:10" ht="20.25" customHeight="1">
      <c r="B161" s="265" t="s">
        <v>221</v>
      </c>
      <c r="C161" s="266"/>
      <c r="D161" s="266"/>
      <c r="E161" s="266"/>
      <c r="F161" s="266"/>
      <c r="G161" s="266"/>
      <c r="H161" s="267"/>
      <c r="J161" s="28"/>
    </row>
    <row r="162" spans="2:10" ht="13.5" thickBot="1">
      <c r="B162" s="17" t="s">
        <v>126</v>
      </c>
      <c r="C162" s="263">
        <f>TRUNC(E162/ндс,4)</f>
        <v>0</v>
      </c>
      <c r="D162" s="264"/>
      <c r="E162" s="268">
        <v>0</v>
      </c>
      <c r="F162" s="269"/>
      <c r="G162" s="269"/>
      <c r="H162" s="270"/>
      <c r="J162" s="28">
        <f>C162*ндс</f>
        <v>0</v>
      </c>
    </row>
    <row r="163" spans="2:10" ht="18" customHeight="1">
      <c r="B163" s="127" t="s">
        <v>136</v>
      </c>
      <c r="C163" s="128"/>
      <c r="D163" s="128"/>
      <c r="E163" s="128"/>
      <c r="F163" s="128"/>
      <c r="G163" s="128"/>
      <c r="H163" s="129"/>
      <c r="J163" s="28"/>
    </row>
    <row r="164" spans="2:10" ht="12.75">
      <c r="B164" s="4" t="s">
        <v>140</v>
      </c>
      <c r="C164" s="257" t="s">
        <v>151</v>
      </c>
      <c r="D164" s="258"/>
      <c r="E164" s="258"/>
      <c r="F164" s="258"/>
      <c r="G164" s="258"/>
      <c r="H164" s="259"/>
      <c r="J164" s="28"/>
    </row>
    <row r="165" spans="2:10" ht="12.75">
      <c r="B165" s="4" t="s">
        <v>139</v>
      </c>
      <c r="C165" s="260"/>
      <c r="D165" s="261"/>
      <c r="E165" s="261"/>
      <c r="F165" s="261"/>
      <c r="G165" s="261"/>
      <c r="H165" s="262"/>
      <c r="J165" s="28"/>
    </row>
    <row r="166" spans="2:10" ht="12.75">
      <c r="B166" s="4" t="s">
        <v>137</v>
      </c>
      <c r="C166" s="122">
        <f aca="true" t="shared" si="10" ref="C166:C171">TRUNC(E166/ндс,4)</f>
        <v>29.661</v>
      </c>
      <c r="D166" s="123"/>
      <c r="E166" s="124">
        <v>35</v>
      </c>
      <c r="F166" s="125"/>
      <c r="G166" s="125"/>
      <c r="H166" s="126"/>
      <c r="J166" s="28">
        <f aca="true" t="shared" si="11" ref="J166:J171">C166*ндс</f>
        <v>34.99998</v>
      </c>
    </row>
    <row r="167" spans="2:10" ht="12.75">
      <c r="B167" s="4" t="s">
        <v>138</v>
      </c>
      <c r="C167" s="136">
        <f t="shared" si="10"/>
        <v>0</v>
      </c>
      <c r="D167" s="137"/>
      <c r="E167" s="142">
        <v>0</v>
      </c>
      <c r="F167" s="143"/>
      <c r="G167" s="143"/>
      <c r="H167" s="144"/>
      <c r="J167" s="28">
        <f t="shared" si="11"/>
        <v>0</v>
      </c>
    </row>
    <row r="168" spans="2:10" ht="12.75">
      <c r="B168" s="4" t="s">
        <v>141</v>
      </c>
      <c r="C168" s="136">
        <f t="shared" si="10"/>
        <v>0</v>
      </c>
      <c r="D168" s="137"/>
      <c r="E168" s="142">
        <v>0</v>
      </c>
      <c r="F168" s="143"/>
      <c r="G168" s="143"/>
      <c r="H168" s="144"/>
      <c r="J168" s="28">
        <f t="shared" si="11"/>
        <v>0</v>
      </c>
    </row>
    <row r="169" spans="2:10" ht="12.75">
      <c r="B169" s="4" t="s">
        <v>142</v>
      </c>
      <c r="C169" s="136">
        <f t="shared" si="10"/>
        <v>0</v>
      </c>
      <c r="D169" s="137"/>
      <c r="E169" s="142">
        <v>0</v>
      </c>
      <c r="F169" s="143"/>
      <c r="G169" s="143"/>
      <c r="H169" s="144"/>
      <c r="J169" s="28">
        <f t="shared" si="11"/>
        <v>0</v>
      </c>
    </row>
    <row r="170" spans="2:10" ht="12.75">
      <c r="B170" s="4" t="s">
        <v>150</v>
      </c>
      <c r="C170" s="136">
        <f t="shared" si="10"/>
        <v>0</v>
      </c>
      <c r="D170" s="137"/>
      <c r="E170" s="142">
        <v>0</v>
      </c>
      <c r="F170" s="143"/>
      <c r="G170" s="143"/>
      <c r="H170" s="144"/>
      <c r="J170" s="28">
        <f t="shared" si="11"/>
        <v>0</v>
      </c>
    </row>
    <row r="171" spans="2:10" ht="13.5" thickBot="1">
      <c r="B171" s="17" t="s">
        <v>155</v>
      </c>
      <c r="C171" s="145">
        <f t="shared" si="10"/>
        <v>8.4745</v>
      </c>
      <c r="D171" s="146"/>
      <c r="E171" s="155">
        <v>10</v>
      </c>
      <c r="F171" s="156"/>
      <c r="G171" s="156"/>
      <c r="H171" s="157"/>
      <c r="J171" s="28">
        <f t="shared" si="11"/>
        <v>9.99991</v>
      </c>
    </row>
    <row r="172" spans="2:10" ht="26.25" customHeight="1" thickBot="1">
      <c r="B172" s="23" t="s">
        <v>132</v>
      </c>
      <c r="C172" s="138" t="s">
        <v>24</v>
      </c>
      <c r="D172" s="139"/>
      <c r="E172" s="138" t="s">
        <v>133</v>
      </c>
      <c r="F172" s="140"/>
      <c r="G172" s="140"/>
      <c r="H172" s="141"/>
      <c r="J172" s="28"/>
    </row>
    <row r="173" spans="2:10" ht="18" customHeight="1">
      <c r="B173" s="127" t="s">
        <v>143</v>
      </c>
      <c r="C173" s="128"/>
      <c r="D173" s="128"/>
      <c r="E173" s="128"/>
      <c r="F173" s="128"/>
      <c r="G173" s="128"/>
      <c r="H173" s="129"/>
      <c r="J173" s="28"/>
    </row>
    <row r="174" spans="2:10" ht="12.75">
      <c r="B174" s="14" t="s">
        <v>147</v>
      </c>
      <c r="C174" s="136">
        <f>TRUNC(E174/ндс,4)</f>
        <v>0</v>
      </c>
      <c r="D174" s="137"/>
      <c r="E174" s="142">
        <v>0</v>
      </c>
      <c r="F174" s="143"/>
      <c r="G174" s="143"/>
      <c r="H174" s="144"/>
      <c r="J174" s="28">
        <f>C174*ндс</f>
        <v>0</v>
      </c>
    </row>
    <row r="175" spans="2:10" ht="12.75">
      <c r="B175" s="14" t="s">
        <v>148</v>
      </c>
      <c r="C175" s="136">
        <f>TRUNC(E175/ндс,4)</f>
        <v>0</v>
      </c>
      <c r="D175" s="137"/>
      <c r="E175" s="142">
        <v>0</v>
      </c>
      <c r="F175" s="143"/>
      <c r="G175" s="143"/>
      <c r="H175" s="144"/>
      <c r="J175" s="28">
        <f>C175*ндс</f>
        <v>0</v>
      </c>
    </row>
    <row r="176" spans="2:10" ht="12.75">
      <c r="B176" s="14" t="s">
        <v>207</v>
      </c>
      <c r="C176" s="122">
        <f>TRUNC(E176/ндс,4)</f>
        <v>28.3898</v>
      </c>
      <c r="D176" s="123"/>
      <c r="E176" s="305">
        <v>33.5</v>
      </c>
      <c r="F176" s="306"/>
      <c r="G176" s="306"/>
      <c r="H176" s="307"/>
      <c r="J176" s="28"/>
    </row>
    <row r="177" spans="2:10" ht="12.75">
      <c r="B177" s="251" t="s">
        <v>144</v>
      </c>
      <c r="C177" s="252"/>
      <c r="D177" s="252"/>
      <c r="E177" s="252"/>
      <c r="F177" s="252"/>
      <c r="G177" s="252"/>
      <c r="H177" s="253"/>
      <c r="J177" s="28"/>
    </row>
    <row r="178" spans="2:10" ht="12.75">
      <c r="B178" s="9" t="s">
        <v>145</v>
      </c>
      <c r="C178" s="246">
        <v>0.85</v>
      </c>
      <c r="D178" s="247"/>
      <c r="E178" s="247"/>
      <c r="F178" s="247"/>
      <c r="G178" s="247"/>
      <c r="H178" s="248"/>
      <c r="J178" s="28"/>
    </row>
    <row r="179" spans="2:10" ht="12.75">
      <c r="B179" s="9" t="s">
        <v>146</v>
      </c>
      <c r="C179" s="246">
        <v>0.85</v>
      </c>
      <c r="D179" s="247"/>
      <c r="E179" s="247"/>
      <c r="F179" s="247"/>
      <c r="G179" s="247"/>
      <c r="H179" s="248"/>
      <c r="J179" s="28"/>
    </row>
    <row r="180" spans="2:10" ht="12.75">
      <c r="B180" s="9" t="s">
        <v>208</v>
      </c>
      <c r="C180" s="246">
        <v>0.75</v>
      </c>
      <c r="D180" s="247"/>
      <c r="E180" s="247"/>
      <c r="F180" s="247"/>
      <c r="G180" s="247"/>
      <c r="H180" s="248"/>
      <c r="J180" s="28"/>
    </row>
    <row r="181" spans="2:10" ht="45">
      <c r="B181" s="15" t="s">
        <v>149</v>
      </c>
      <c r="C181" s="122">
        <f>TRUNC(E181/ндс,4)</f>
        <v>254.2372</v>
      </c>
      <c r="D181" s="123"/>
      <c r="E181" s="243">
        <v>300</v>
      </c>
      <c r="F181" s="244"/>
      <c r="G181" s="244"/>
      <c r="H181" s="245"/>
      <c r="J181" s="28">
        <f>C181*ндс</f>
        <v>299.999896</v>
      </c>
    </row>
    <row r="182" spans="2:10" ht="24.75" customHeight="1">
      <c r="B182" s="302" t="s">
        <v>209</v>
      </c>
      <c r="C182" s="303"/>
      <c r="D182" s="303"/>
      <c r="E182" s="303"/>
      <c r="F182" s="303"/>
      <c r="G182" s="303"/>
      <c r="H182" s="304"/>
      <c r="J182" s="28"/>
    </row>
    <row r="183" spans="2:10" ht="20.25" customHeight="1">
      <c r="B183" s="302" t="s">
        <v>210</v>
      </c>
      <c r="C183" s="303"/>
      <c r="D183" s="303"/>
      <c r="E183" s="303"/>
      <c r="F183" s="303"/>
      <c r="G183" s="303"/>
      <c r="H183" s="304"/>
      <c r="J183" s="28"/>
    </row>
    <row r="184" spans="2:8" ht="52.5" customHeight="1" thickBot="1">
      <c r="B184" s="286" t="s">
        <v>220</v>
      </c>
      <c r="C184" s="287"/>
      <c r="D184" s="287"/>
      <c r="E184" s="287"/>
      <c r="F184" s="287"/>
      <c r="G184" s="287"/>
      <c r="H184" s="288"/>
    </row>
    <row r="185" spans="2:8" ht="18" customHeight="1">
      <c r="B185" s="221"/>
      <c r="C185" s="222"/>
      <c r="D185" s="222"/>
      <c r="E185" s="222"/>
      <c r="F185" s="222"/>
      <c r="G185" s="222"/>
      <c r="H185" s="223"/>
    </row>
    <row r="186" spans="2:8" ht="12.75">
      <c r="B186" s="278" t="s">
        <v>152</v>
      </c>
      <c r="C186" s="279"/>
      <c r="D186" s="279"/>
      <c r="E186" s="279"/>
      <c r="F186" s="279"/>
      <c r="G186" s="279"/>
      <c r="H186" s="280"/>
    </row>
    <row r="187" spans="2:8" ht="12.75">
      <c r="B187" s="278" t="s">
        <v>153</v>
      </c>
      <c r="C187" s="279"/>
      <c r="D187" s="279"/>
      <c r="E187" s="279"/>
      <c r="F187" s="279"/>
      <c r="G187" s="279"/>
      <c r="H187" s="280"/>
    </row>
    <row r="188" spans="2:8" ht="36.75" customHeight="1">
      <c r="B188" s="283" t="s">
        <v>222</v>
      </c>
      <c r="C188" s="284"/>
      <c r="D188" s="284"/>
      <c r="E188" s="284"/>
      <c r="F188" s="284"/>
      <c r="G188" s="284"/>
      <c r="H188" s="285"/>
    </row>
    <row r="189" spans="2:8" ht="36.75" customHeight="1">
      <c r="B189" s="283" t="s">
        <v>154</v>
      </c>
      <c r="C189" s="284"/>
      <c r="D189" s="284"/>
      <c r="E189" s="284"/>
      <c r="F189" s="284"/>
      <c r="G189" s="284"/>
      <c r="H189" s="285"/>
    </row>
    <row r="190" spans="2:8" ht="24" customHeight="1">
      <c r="B190" s="283" t="s">
        <v>161</v>
      </c>
      <c r="C190" s="284"/>
      <c r="D190" s="284"/>
      <c r="E190" s="284"/>
      <c r="F190" s="284"/>
      <c r="G190" s="284"/>
      <c r="H190" s="285"/>
    </row>
    <row r="191" spans="2:8" ht="12.75">
      <c r="B191" s="295" t="s">
        <v>163</v>
      </c>
      <c r="C191" s="281" t="s">
        <v>80</v>
      </c>
      <c r="D191" s="281"/>
      <c r="E191" s="281"/>
      <c r="F191" s="281" t="s">
        <v>77</v>
      </c>
      <c r="G191" s="281"/>
      <c r="H191" s="282"/>
    </row>
    <row r="192" spans="2:8" ht="12.75">
      <c r="B192" s="296"/>
      <c r="C192" s="298" t="s">
        <v>193</v>
      </c>
      <c r="D192" s="298"/>
      <c r="E192" s="298"/>
      <c r="F192" s="281" t="s">
        <v>57</v>
      </c>
      <c r="G192" s="281"/>
      <c r="H192" s="282"/>
    </row>
    <row r="193" spans="2:8" ht="12.75">
      <c r="B193" s="296"/>
      <c r="C193" s="281" t="s">
        <v>75</v>
      </c>
      <c r="D193" s="281"/>
      <c r="E193" s="281"/>
      <c r="F193" s="292" t="s">
        <v>164</v>
      </c>
      <c r="G193" s="293"/>
      <c r="H193" s="294"/>
    </row>
    <row r="194" spans="2:8" ht="12.75">
      <c r="B194" s="296"/>
      <c r="C194" s="281" t="s">
        <v>61</v>
      </c>
      <c r="D194" s="281"/>
      <c r="E194" s="281"/>
      <c r="F194" s="281" t="s">
        <v>76</v>
      </c>
      <c r="G194" s="281"/>
      <c r="H194" s="282"/>
    </row>
    <row r="195" spans="2:8" ht="12.75">
      <c r="B195" s="296"/>
      <c r="C195" s="281" t="s">
        <v>165</v>
      </c>
      <c r="D195" s="281"/>
      <c r="E195" s="281"/>
      <c r="F195" s="281" t="s">
        <v>78</v>
      </c>
      <c r="G195" s="281"/>
      <c r="H195" s="282"/>
    </row>
    <row r="196" spans="2:8" ht="12.75">
      <c r="B196" s="296"/>
      <c r="C196" s="281" t="s">
        <v>70</v>
      </c>
      <c r="D196" s="281"/>
      <c r="E196" s="281"/>
      <c r="F196" s="281" t="s">
        <v>168</v>
      </c>
      <c r="G196" s="281"/>
      <c r="H196" s="282"/>
    </row>
    <row r="197" spans="2:8" ht="12.75">
      <c r="B197" s="296"/>
      <c r="C197" s="292" t="s">
        <v>169</v>
      </c>
      <c r="D197" s="293"/>
      <c r="E197" s="293"/>
      <c r="F197" s="281" t="s">
        <v>171</v>
      </c>
      <c r="G197" s="281"/>
      <c r="H197" s="282"/>
    </row>
    <row r="198" spans="2:8" ht="12.75">
      <c r="B198" s="296"/>
      <c r="C198" s="281" t="s">
        <v>167</v>
      </c>
      <c r="D198" s="281"/>
      <c r="E198" s="281"/>
      <c r="F198" s="298" t="s">
        <v>195</v>
      </c>
      <c r="G198" s="298"/>
      <c r="H198" s="299"/>
    </row>
    <row r="199" spans="2:8" ht="12.75">
      <c r="B199" s="296"/>
      <c r="C199" s="292" t="s">
        <v>166</v>
      </c>
      <c r="D199" s="293"/>
      <c r="E199" s="293"/>
      <c r="F199" s="293"/>
      <c r="G199" s="293"/>
      <c r="H199" s="294"/>
    </row>
    <row r="200" spans="2:8" ht="12.75">
      <c r="B200" s="296"/>
      <c r="C200" s="300" t="s">
        <v>130</v>
      </c>
      <c r="D200" s="301"/>
      <c r="E200" s="301"/>
      <c r="F200" s="300" t="s">
        <v>194</v>
      </c>
      <c r="G200" s="301"/>
      <c r="H200" s="301"/>
    </row>
    <row r="201" spans="2:8" ht="12.75">
      <c r="B201" s="297"/>
      <c r="C201" s="292" t="s">
        <v>170</v>
      </c>
      <c r="D201" s="293"/>
      <c r="E201" s="293"/>
      <c r="F201" s="293"/>
      <c r="G201" s="293"/>
      <c r="H201" s="294"/>
    </row>
    <row r="202" spans="2:8" ht="65.25" customHeight="1" thickBot="1">
      <c r="B202" s="289" t="s">
        <v>162</v>
      </c>
      <c r="C202" s="290"/>
      <c r="D202" s="290"/>
      <c r="E202" s="290"/>
      <c r="F202" s="290"/>
      <c r="G202" s="290"/>
      <c r="H202" s="291"/>
    </row>
  </sheetData>
  <mergeCells count="344">
    <mergeCell ref="E62:H62"/>
    <mergeCell ref="B58:H58"/>
    <mergeCell ref="B59:H59"/>
    <mergeCell ref="B182:H182"/>
    <mergeCell ref="E141:H141"/>
    <mergeCell ref="E137:H137"/>
    <mergeCell ref="E147:H147"/>
    <mergeCell ref="C171:D171"/>
    <mergeCell ref="E171:H171"/>
    <mergeCell ref="C158:D158"/>
    <mergeCell ref="B183:H183"/>
    <mergeCell ref="C60:D60"/>
    <mergeCell ref="E60:H60"/>
    <mergeCell ref="C61:D61"/>
    <mergeCell ref="E61:H61"/>
    <mergeCell ref="E133:H133"/>
    <mergeCell ref="C176:D176"/>
    <mergeCell ref="E176:H176"/>
    <mergeCell ref="C180:H180"/>
    <mergeCell ref="C133:D133"/>
    <mergeCell ref="F192:H192"/>
    <mergeCell ref="C200:E200"/>
    <mergeCell ref="F200:H200"/>
    <mergeCell ref="C193:E193"/>
    <mergeCell ref="F194:H194"/>
    <mergeCell ref="C197:E197"/>
    <mergeCell ref="F193:H193"/>
    <mergeCell ref="C196:E196"/>
    <mergeCell ref="F196:H196"/>
    <mergeCell ref="B184:H184"/>
    <mergeCell ref="B185:H185"/>
    <mergeCell ref="B202:H202"/>
    <mergeCell ref="C199:H199"/>
    <mergeCell ref="C201:H201"/>
    <mergeCell ref="B191:B201"/>
    <mergeCell ref="F197:H197"/>
    <mergeCell ref="C198:E198"/>
    <mergeCell ref="F198:H198"/>
    <mergeCell ref="C192:E192"/>
    <mergeCell ref="B186:H186"/>
    <mergeCell ref="B187:H187"/>
    <mergeCell ref="C195:E195"/>
    <mergeCell ref="F195:H195"/>
    <mergeCell ref="B189:H189"/>
    <mergeCell ref="C194:E194"/>
    <mergeCell ref="C191:E191"/>
    <mergeCell ref="F191:H191"/>
    <mergeCell ref="B188:H188"/>
    <mergeCell ref="B190:H190"/>
    <mergeCell ref="B64:H64"/>
    <mergeCell ref="C66:D66"/>
    <mergeCell ref="E66:H66"/>
    <mergeCell ref="C151:D151"/>
    <mergeCell ref="E151:H151"/>
    <mergeCell ref="C134:D134"/>
    <mergeCell ref="E146:H146"/>
    <mergeCell ref="B125:H125"/>
    <mergeCell ref="C126:D126"/>
    <mergeCell ref="E126:H126"/>
    <mergeCell ref="E158:H158"/>
    <mergeCell ref="C156:D156"/>
    <mergeCell ref="C154:D154"/>
    <mergeCell ref="B107:H107"/>
    <mergeCell ref="B119:H119"/>
    <mergeCell ref="B118:H118"/>
    <mergeCell ref="E112:H112"/>
    <mergeCell ref="E113:H113"/>
    <mergeCell ref="C155:D155"/>
    <mergeCell ref="E155:H155"/>
    <mergeCell ref="C159:D159"/>
    <mergeCell ref="E142:H142"/>
    <mergeCell ref="C157:D157"/>
    <mergeCell ref="E156:H156"/>
    <mergeCell ref="E157:H157"/>
    <mergeCell ref="C153:D153"/>
    <mergeCell ref="C152:D152"/>
    <mergeCell ref="E152:H152"/>
    <mergeCell ref="C146:D146"/>
    <mergeCell ref="C147:D147"/>
    <mergeCell ref="E140:H140"/>
    <mergeCell ref="C149:D149"/>
    <mergeCell ref="C142:D142"/>
    <mergeCell ref="C148:D148"/>
    <mergeCell ref="E143:H143"/>
    <mergeCell ref="C150:D150"/>
    <mergeCell ref="E149:H149"/>
    <mergeCell ref="E150:H150"/>
    <mergeCell ref="E145:H145"/>
    <mergeCell ref="C164:H165"/>
    <mergeCell ref="E159:H159"/>
    <mergeCell ref="E148:H148"/>
    <mergeCell ref="C160:D160"/>
    <mergeCell ref="C162:D162"/>
    <mergeCell ref="B161:H161"/>
    <mergeCell ref="E162:H162"/>
    <mergeCell ref="E154:H154"/>
    <mergeCell ref="E153:H153"/>
    <mergeCell ref="B163:H163"/>
    <mergeCell ref="B15:H15"/>
    <mergeCell ref="B54:H54"/>
    <mergeCell ref="B116:H116"/>
    <mergeCell ref="B79:H79"/>
    <mergeCell ref="B82:H82"/>
    <mergeCell ref="B46:H46"/>
    <mergeCell ref="E40:H40"/>
    <mergeCell ref="E47:H47"/>
    <mergeCell ref="C111:D111"/>
    <mergeCell ref="E111:H111"/>
    <mergeCell ref="C174:D174"/>
    <mergeCell ref="E174:H174"/>
    <mergeCell ref="C167:D167"/>
    <mergeCell ref="E167:H167"/>
    <mergeCell ref="C170:D170"/>
    <mergeCell ref="E170:H170"/>
    <mergeCell ref="C168:D168"/>
    <mergeCell ref="C178:H178"/>
    <mergeCell ref="C175:D175"/>
    <mergeCell ref="E175:H175"/>
    <mergeCell ref="B177:H177"/>
    <mergeCell ref="C113:D113"/>
    <mergeCell ref="C114:D114"/>
    <mergeCell ref="B173:H173"/>
    <mergeCell ref="C166:D166"/>
    <mergeCell ref="E166:H166"/>
    <mergeCell ref="C115:D115"/>
    <mergeCell ref="B144:H144"/>
    <mergeCell ref="E115:H115"/>
    <mergeCell ref="C143:D143"/>
    <mergeCell ref="E160:H160"/>
    <mergeCell ref="B106:H106"/>
    <mergeCell ref="C108:D108"/>
    <mergeCell ref="C109:D109"/>
    <mergeCell ref="C137:D137"/>
    <mergeCell ref="C120:D120"/>
    <mergeCell ref="C121:D121"/>
    <mergeCell ref="E132:H132"/>
    <mergeCell ref="E134:H134"/>
    <mergeCell ref="C122:D122"/>
    <mergeCell ref="C123:D123"/>
    <mergeCell ref="C105:D105"/>
    <mergeCell ref="E104:H104"/>
    <mergeCell ref="E105:H105"/>
    <mergeCell ref="C102:D102"/>
    <mergeCell ref="C103:D103"/>
    <mergeCell ref="E102:H102"/>
    <mergeCell ref="E103:H103"/>
    <mergeCell ref="C104:D104"/>
    <mergeCell ref="C96:D96"/>
    <mergeCell ref="C101:D101"/>
    <mergeCell ref="E96:H96"/>
    <mergeCell ref="E98:H98"/>
    <mergeCell ref="E99:H99"/>
    <mergeCell ref="E101:H101"/>
    <mergeCell ref="B100:H100"/>
    <mergeCell ref="B97:H97"/>
    <mergeCell ref="C95:D95"/>
    <mergeCell ref="C112:D112"/>
    <mergeCell ref="C110:D110"/>
    <mergeCell ref="C179:H179"/>
    <mergeCell ref="E110:H110"/>
    <mergeCell ref="E114:H114"/>
    <mergeCell ref="E168:H168"/>
    <mergeCell ref="C140:D140"/>
    <mergeCell ref="C141:D141"/>
    <mergeCell ref="C169:D169"/>
    <mergeCell ref="C93:D93"/>
    <mergeCell ref="C94:D94"/>
    <mergeCell ref="E93:H93"/>
    <mergeCell ref="E94:H94"/>
    <mergeCell ref="C91:D91"/>
    <mergeCell ref="C92:D92"/>
    <mergeCell ref="E91:H91"/>
    <mergeCell ref="E92:H92"/>
    <mergeCell ref="C89:D89"/>
    <mergeCell ref="C90:D90"/>
    <mergeCell ref="E89:H89"/>
    <mergeCell ref="E90:H90"/>
    <mergeCell ref="C87:D87"/>
    <mergeCell ref="C88:D88"/>
    <mergeCell ref="E87:H87"/>
    <mergeCell ref="E88:H88"/>
    <mergeCell ref="C85:D85"/>
    <mergeCell ref="C86:D86"/>
    <mergeCell ref="E85:H85"/>
    <mergeCell ref="E86:H86"/>
    <mergeCell ref="B83:H83"/>
    <mergeCell ref="C84:D84"/>
    <mergeCell ref="E84:H84"/>
    <mergeCell ref="E181:H181"/>
    <mergeCell ref="C181:D181"/>
    <mergeCell ref="C98:D98"/>
    <mergeCell ref="C99:D99"/>
    <mergeCell ref="E108:H108"/>
    <mergeCell ref="E109:H109"/>
    <mergeCell ref="C145:D145"/>
    <mergeCell ref="C71:D71"/>
    <mergeCell ref="C80:D80"/>
    <mergeCell ref="E78:H78"/>
    <mergeCell ref="E80:H80"/>
    <mergeCell ref="E71:H71"/>
    <mergeCell ref="E72:H72"/>
    <mergeCell ref="E73:H73"/>
    <mergeCell ref="E75:H75"/>
    <mergeCell ref="E76:H76"/>
    <mergeCell ref="C72:D72"/>
    <mergeCell ref="C73:D73"/>
    <mergeCell ref="C78:D78"/>
    <mergeCell ref="C74:D74"/>
    <mergeCell ref="E74:H74"/>
    <mergeCell ref="C75:D75"/>
    <mergeCell ref="E57:H57"/>
    <mergeCell ref="C65:D65"/>
    <mergeCell ref="C68:D68"/>
    <mergeCell ref="B69:H69"/>
    <mergeCell ref="B67:H67"/>
    <mergeCell ref="E65:H65"/>
    <mergeCell ref="E68:H68"/>
    <mergeCell ref="C63:D63"/>
    <mergeCell ref="E63:H63"/>
    <mergeCell ref="C62:D62"/>
    <mergeCell ref="C56:D56"/>
    <mergeCell ref="C57:D57"/>
    <mergeCell ref="E77:H77"/>
    <mergeCell ref="E95:H95"/>
    <mergeCell ref="C76:D76"/>
    <mergeCell ref="C81:D81"/>
    <mergeCell ref="E81:H81"/>
    <mergeCell ref="B70:H70"/>
    <mergeCell ref="E56:H56"/>
    <mergeCell ref="C77:D77"/>
    <mergeCell ref="C45:D45"/>
    <mergeCell ref="E52:H52"/>
    <mergeCell ref="E55:H55"/>
    <mergeCell ref="C51:D51"/>
    <mergeCell ref="E51:F51"/>
    <mergeCell ref="G51:H51"/>
    <mergeCell ref="C48:D48"/>
    <mergeCell ref="C49:D49"/>
    <mergeCell ref="E49:H49"/>
    <mergeCell ref="C55:D55"/>
    <mergeCell ref="B53:H53"/>
    <mergeCell ref="C52:D52"/>
    <mergeCell ref="G32:H32"/>
    <mergeCell ref="C26:D26"/>
    <mergeCell ref="E26:F26"/>
    <mergeCell ref="G26:H26"/>
    <mergeCell ref="C27:D27"/>
    <mergeCell ref="E27:F27"/>
    <mergeCell ref="G27:H27"/>
    <mergeCell ref="C32:D32"/>
    <mergeCell ref="E32:F32"/>
    <mergeCell ref="C42:D42"/>
    <mergeCell ref="C36:H36"/>
    <mergeCell ref="C41:D41"/>
    <mergeCell ref="E41:F41"/>
    <mergeCell ref="G41:H41"/>
    <mergeCell ref="B37:H37"/>
    <mergeCell ref="C40:D40"/>
    <mergeCell ref="C39:D39"/>
    <mergeCell ref="E39:H39"/>
    <mergeCell ref="E42:H42"/>
    <mergeCell ref="C33:D33"/>
    <mergeCell ref="E33:F33"/>
    <mergeCell ref="G33:H33"/>
    <mergeCell ref="C34:D34"/>
    <mergeCell ref="E34:F34"/>
    <mergeCell ref="G34:H34"/>
    <mergeCell ref="B35:H35"/>
    <mergeCell ref="B38:H38"/>
    <mergeCell ref="B18:H18"/>
    <mergeCell ref="B23:H23"/>
    <mergeCell ref="B20:H20"/>
    <mergeCell ref="C24:D24"/>
    <mergeCell ref="E24:F24"/>
    <mergeCell ref="G24:H24"/>
    <mergeCell ref="C25:D25"/>
    <mergeCell ref="G21:H21"/>
    <mergeCell ref="C22:D22"/>
    <mergeCell ref="E22:F22"/>
    <mergeCell ref="G22:H22"/>
    <mergeCell ref="E25:H25"/>
    <mergeCell ref="C16:H16"/>
    <mergeCell ref="B31:H31"/>
    <mergeCell ref="E28:H28"/>
    <mergeCell ref="C29:D29"/>
    <mergeCell ref="G19:H19"/>
    <mergeCell ref="C30:H30"/>
    <mergeCell ref="E29:F29"/>
    <mergeCell ref="G29:H29"/>
    <mergeCell ref="C21:D21"/>
    <mergeCell ref="E21:F21"/>
    <mergeCell ref="C28:D28"/>
    <mergeCell ref="B14:H14"/>
    <mergeCell ref="B11:H11"/>
    <mergeCell ref="C12:H12"/>
    <mergeCell ref="C13:H13"/>
    <mergeCell ref="G17:H17"/>
    <mergeCell ref="E17:F17"/>
    <mergeCell ref="C17:D17"/>
    <mergeCell ref="C19:D19"/>
    <mergeCell ref="E19:F19"/>
    <mergeCell ref="B7:H7"/>
    <mergeCell ref="B8:H8"/>
    <mergeCell ref="B10:H10"/>
    <mergeCell ref="B9:H9"/>
    <mergeCell ref="B2:H2"/>
    <mergeCell ref="B3:H3"/>
    <mergeCell ref="B4:H5"/>
    <mergeCell ref="B6:H6"/>
    <mergeCell ref="E120:H120"/>
    <mergeCell ref="E124:H124"/>
    <mergeCell ref="E122:H122"/>
    <mergeCell ref="E123:H123"/>
    <mergeCell ref="E121:H121"/>
    <mergeCell ref="C124:D124"/>
    <mergeCell ref="E43:H43"/>
    <mergeCell ref="E44:H44"/>
    <mergeCell ref="E50:H50"/>
    <mergeCell ref="C47:D47"/>
    <mergeCell ref="C43:D43"/>
    <mergeCell ref="C44:D44"/>
    <mergeCell ref="E45:H45"/>
    <mergeCell ref="E48:F48"/>
    <mergeCell ref="G48:H48"/>
    <mergeCell ref="C50:D50"/>
    <mergeCell ref="C117:D117"/>
    <mergeCell ref="E117:H117"/>
    <mergeCell ref="C172:D172"/>
    <mergeCell ref="E172:H172"/>
    <mergeCell ref="C128:D128"/>
    <mergeCell ref="E128:H128"/>
    <mergeCell ref="E169:H169"/>
    <mergeCell ref="B135:H135"/>
    <mergeCell ref="B136:H136"/>
    <mergeCell ref="C127:D127"/>
    <mergeCell ref="E127:H127"/>
    <mergeCell ref="B129:H129"/>
    <mergeCell ref="B139:H139"/>
    <mergeCell ref="C130:D130"/>
    <mergeCell ref="E130:H130"/>
    <mergeCell ref="B131:H131"/>
    <mergeCell ref="C138:D138"/>
    <mergeCell ref="C132:D132"/>
    <mergeCell ref="E138:H138"/>
  </mergeCells>
  <printOptions/>
  <pageMargins left="0.5905511811023623" right="0" top="0.5905511811023623" bottom="0.5905511811023623" header="0" footer="0"/>
  <pageSetup horizontalDpi="600" verticalDpi="600" orientation="portrait" paperSize="9" scale="75" r:id="rId1"/>
  <rowBreaks count="3" manualBreakCount="3">
    <brk id="62" min="1" max="7" man="1"/>
    <brk id="116" min="1" max="7" man="1"/>
    <brk id="171"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V</cp:lastModifiedBy>
  <cp:lastPrinted>2009-03-27T08:19:09Z</cp:lastPrinted>
  <dcterms:created xsi:type="dcterms:W3CDTF">1996-10-08T23:32:33Z</dcterms:created>
  <dcterms:modified xsi:type="dcterms:W3CDTF">2010-04-01T11:31:03Z</dcterms:modified>
  <cp:category/>
  <cp:version/>
  <cp:contentType/>
  <cp:contentStatus/>
</cp:coreProperties>
</file>